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tsclient\G\"/>
    </mc:Choice>
  </mc:AlternateContent>
  <bookViews>
    <workbookView xWindow="0" yWindow="0" windowWidth="0" windowHeight="0"/>
  </bookViews>
  <sheets>
    <sheet name="Rekapitulace stavby" sheetId="1" r:id="rId1"/>
    <sheet name="D.1.1 - Architektonicko -..." sheetId="2" r:id="rId2"/>
    <sheet name="D.1.2.5 - TPS - Silnoproud" sheetId="3" r:id="rId3"/>
    <sheet name="SO 02 - Kiosek M 110" sheetId="4" r:id="rId4"/>
    <sheet name="IO 01 - Trasa silnoproud" sheetId="5" r:id="rId5"/>
    <sheet name="IO 02 -  Komunikace a zpe..." sheetId="6" r:id="rId6"/>
    <sheet name="PS01 - Rozvodna M 109" sheetId="7" r:id="rId7"/>
    <sheet name="PS02 - Rozvodna M22" sheetId="8" r:id="rId8"/>
    <sheet name="VRN - Vedlejší rozpočtové..." sheetId="9" r:id="rId9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'D.1.1 - Architektonicko -...'!$C$141:$K$931</definedName>
    <definedName name="_xlnm.Print_Area" localSheetId="1">'D.1.1 - Architektonicko -...'!$C$4:$J$76,'D.1.1 - Architektonicko -...'!$C$82:$J$121,'D.1.1 - Architektonicko -...'!$C$127:$J$931</definedName>
    <definedName name="_xlnm.Print_Titles" localSheetId="1">'D.1.1 - Architektonicko -...'!$141:$141</definedName>
    <definedName name="_xlnm._FilterDatabase" localSheetId="2" hidden="1">'D.1.2.5 - TPS - Silnoproud'!$C$123:$K$180</definedName>
    <definedName name="_xlnm.Print_Area" localSheetId="2">'D.1.2.5 - TPS - Silnoproud'!$C$4:$J$76,'D.1.2.5 - TPS - Silnoproud'!$C$82:$J$103,'D.1.2.5 - TPS - Silnoproud'!$C$109:$J$180</definedName>
    <definedName name="_xlnm.Print_Titles" localSheetId="2">'D.1.2.5 - TPS - Silnoproud'!$123:$123</definedName>
    <definedName name="_xlnm._FilterDatabase" localSheetId="3" hidden="1">'SO 02 - Kiosek M 110'!$C$121:$K$188</definedName>
    <definedName name="_xlnm.Print_Area" localSheetId="3">'SO 02 - Kiosek M 110'!$C$4:$J$76,'SO 02 - Kiosek M 110'!$C$82:$J$103,'SO 02 - Kiosek M 110'!$C$109:$J$188</definedName>
    <definedName name="_xlnm.Print_Titles" localSheetId="3">'SO 02 - Kiosek M 110'!$121:$121</definedName>
    <definedName name="_xlnm._FilterDatabase" localSheetId="4" hidden="1">'IO 01 - Trasa silnoproud'!$C$125:$K$205</definedName>
    <definedName name="_xlnm.Print_Area" localSheetId="4">'IO 01 - Trasa silnoproud'!$C$4:$J$76,'IO 01 - Trasa silnoproud'!$C$82:$J$107,'IO 01 - Trasa silnoproud'!$C$113:$J$205</definedName>
    <definedName name="_xlnm.Print_Titles" localSheetId="4">'IO 01 - Trasa silnoproud'!$125:$125</definedName>
    <definedName name="_xlnm._FilterDatabase" localSheetId="5" hidden="1">'IO 02 -  Komunikace a zpe...'!$C$123:$K$222</definedName>
    <definedName name="_xlnm.Print_Area" localSheetId="5">'IO 02 -  Komunikace a zpe...'!$C$4:$J$76,'IO 02 -  Komunikace a zpe...'!$C$82:$J$105,'IO 02 -  Komunikace a zpe...'!$C$111:$J$222</definedName>
    <definedName name="_xlnm.Print_Titles" localSheetId="5">'IO 02 -  Komunikace a zpe...'!$123:$123</definedName>
    <definedName name="_xlnm._FilterDatabase" localSheetId="6" hidden="1">'PS01 - Rozvodna M 109'!$C$126:$K$275</definedName>
    <definedName name="_xlnm.Print_Area" localSheetId="6">'PS01 - Rozvodna M 109'!$C$4:$J$76,'PS01 - Rozvodna M 109'!$C$82:$J$108,'PS01 - Rozvodna M 109'!$C$114:$J$275</definedName>
    <definedName name="_xlnm.Print_Titles" localSheetId="6">'PS01 - Rozvodna M 109'!$126:$126</definedName>
    <definedName name="_xlnm._FilterDatabase" localSheetId="7" hidden="1">'PS02 - Rozvodna M22'!$C$118:$K$161</definedName>
    <definedName name="_xlnm.Print_Area" localSheetId="7">'PS02 - Rozvodna M22'!$C$4:$J$76,'PS02 - Rozvodna M22'!$C$82:$J$100,'PS02 - Rozvodna M22'!$C$106:$J$161</definedName>
    <definedName name="_xlnm.Print_Titles" localSheetId="7">'PS02 - Rozvodna M22'!$118:$118</definedName>
    <definedName name="_xlnm._FilterDatabase" localSheetId="8" hidden="1">'VRN - Vedlejší rozpočtové...'!$C$121:$K$135</definedName>
    <definedName name="_xlnm.Print_Area" localSheetId="8">'VRN - Vedlejší rozpočtové...'!$C$4:$J$76,'VRN - Vedlejší rozpočtové...'!$C$82:$J$103,'VRN - Vedlejší rozpočtové...'!$C$109:$J$135</definedName>
    <definedName name="_xlnm.Print_Titles" localSheetId="8">'VRN - Vedlejší rozpočtové...'!$121:$121</definedName>
  </definedNames>
  <calcPr/>
</workbook>
</file>

<file path=xl/calcChain.xml><?xml version="1.0" encoding="utf-8"?>
<calcChain xmlns="http://schemas.openxmlformats.org/spreadsheetml/2006/main">
  <c i="9" l="1" r="J37"/>
  <c r="J36"/>
  <c i="1" r="AY103"/>
  <c i="9" r="J35"/>
  <c i="1" r="AX103"/>
  <c i="9"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T131"/>
  <c r="R132"/>
  <c r="R131"/>
  <c r="P132"/>
  <c r="P131"/>
  <c r="BI130"/>
  <c r="BH130"/>
  <c r="BG130"/>
  <c r="BF130"/>
  <c r="T130"/>
  <c r="T129"/>
  <c r="R130"/>
  <c r="R129"/>
  <c r="P130"/>
  <c r="P129"/>
  <c r="BI128"/>
  <c r="BH128"/>
  <c r="BG128"/>
  <c r="BF128"/>
  <c r="T128"/>
  <c r="T127"/>
  <c r="R128"/>
  <c r="R127"/>
  <c r="P128"/>
  <c r="P127"/>
  <c r="BI126"/>
  <c r="BH126"/>
  <c r="BG126"/>
  <c r="BF126"/>
  <c r="T126"/>
  <c r="R126"/>
  <c r="P126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119"/>
  <c r="J23"/>
  <c r="J18"/>
  <c r="E18"/>
  <c r="F119"/>
  <c r="J17"/>
  <c r="J12"/>
  <c r="J116"/>
  <c r="E7"/>
  <c r="E85"/>
  <c i="1" r="AY102"/>
  <c i="8" r="J37"/>
  <c r="J36"/>
  <c r="J35"/>
  <c i="1" r="AX102"/>
  <c i="8"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92"/>
  <c r="J23"/>
  <c r="J18"/>
  <c r="E18"/>
  <c r="F116"/>
  <c r="J17"/>
  <c r="J12"/>
  <c r="J113"/>
  <c r="E7"/>
  <c r="E85"/>
  <c i="7" r="J37"/>
  <c r="J36"/>
  <c i="1" r="AY101"/>
  <c i="7" r="J35"/>
  <c i="1" r="AX101"/>
  <c i="7"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J123"/>
  <c r="F123"/>
  <c r="F121"/>
  <c r="E119"/>
  <c r="J91"/>
  <c r="F91"/>
  <c r="F89"/>
  <c r="E87"/>
  <c r="J24"/>
  <c r="E24"/>
  <c r="J124"/>
  <c r="J23"/>
  <c r="J18"/>
  <c r="E18"/>
  <c r="F92"/>
  <c r="J17"/>
  <c r="J12"/>
  <c r="J89"/>
  <c r="E7"/>
  <c r="E117"/>
  <c i="6" r="J37"/>
  <c r="J36"/>
  <c i="1" r="AY100"/>
  <c i="6" r="J35"/>
  <c i="1" r="AX100"/>
  <c i="6" r="BI222"/>
  <c r="BH222"/>
  <c r="BG222"/>
  <c r="BF222"/>
  <c r="T222"/>
  <c r="T221"/>
  <c r="R222"/>
  <c r="R221"/>
  <c r="P222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2"/>
  <c r="BH192"/>
  <c r="BG192"/>
  <c r="BF192"/>
  <c r="T192"/>
  <c r="R192"/>
  <c r="P192"/>
  <c r="BI191"/>
  <c r="BH191"/>
  <c r="BG191"/>
  <c r="BF191"/>
  <c r="T191"/>
  <c r="R191"/>
  <c r="P191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92"/>
  <c r="J23"/>
  <c r="J18"/>
  <c r="E18"/>
  <c r="F121"/>
  <c r="J17"/>
  <c r="J12"/>
  <c r="J118"/>
  <c r="E7"/>
  <c r="E114"/>
  <c i="5" r="J37"/>
  <c r="J36"/>
  <c i="1" r="AY99"/>
  <c i="5" r="J35"/>
  <c i="1" r="AX99"/>
  <c i="5"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2"/>
  <c r="F122"/>
  <c r="F120"/>
  <c r="E118"/>
  <c r="J91"/>
  <c r="F91"/>
  <c r="F89"/>
  <c r="E87"/>
  <c r="J24"/>
  <c r="E24"/>
  <c r="J123"/>
  <c r="J23"/>
  <c r="J18"/>
  <c r="E18"/>
  <c r="F92"/>
  <c r="J17"/>
  <c r="J12"/>
  <c r="J89"/>
  <c r="E7"/>
  <c r="E85"/>
  <c i="4" r="J184"/>
  <c r="J37"/>
  <c r="J36"/>
  <c i="1" r="AY98"/>
  <c i="4" r="J35"/>
  <c i="1" r="AX98"/>
  <c i="4"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J101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119"/>
  <c r="J23"/>
  <c r="J18"/>
  <c r="E18"/>
  <c r="F92"/>
  <c r="J17"/>
  <c r="J12"/>
  <c r="J89"/>
  <c r="E7"/>
  <c r="E112"/>
  <c i="3" r="J39"/>
  <c r="J38"/>
  <c i="1" r="AY97"/>
  <c i="3" r="J37"/>
  <c i="1" r="AX97"/>
  <c i="3"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0"/>
  <c r="F120"/>
  <c r="F118"/>
  <c r="E116"/>
  <c r="J93"/>
  <c r="F93"/>
  <c r="F91"/>
  <c r="E89"/>
  <c r="J26"/>
  <c r="E26"/>
  <c r="J94"/>
  <c r="J25"/>
  <c r="J20"/>
  <c r="E20"/>
  <c r="F121"/>
  <c r="J19"/>
  <c r="J14"/>
  <c r="J91"/>
  <c r="E7"/>
  <c r="E112"/>
  <c i="2" r="J39"/>
  <c r="J38"/>
  <c i="1" r="AY96"/>
  <c i="2" r="J37"/>
  <c i="1" r="AX96"/>
  <c i="2" r="BI930"/>
  <c r="BH930"/>
  <c r="BG930"/>
  <c r="BF930"/>
  <c r="T930"/>
  <c r="R930"/>
  <c r="P930"/>
  <c r="BI927"/>
  <c r="BH927"/>
  <c r="BG927"/>
  <c r="BF927"/>
  <c r="T927"/>
  <c r="R927"/>
  <c r="P927"/>
  <c r="BI925"/>
  <c r="BH925"/>
  <c r="BG925"/>
  <c r="BF925"/>
  <c r="T925"/>
  <c r="R925"/>
  <c r="P925"/>
  <c r="BI923"/>
  <c r="BH923"/>
  <c r="BG923"/>
  <c r="BF923"/>
  <c r="T923"/>
  <c r="R923"/>
  <c r="P923"/>
  <c r="BI921"/>
  <c r="BH921"/>
  <c r="BG921"/>
  <c r="BF921"/>
  <c r="T921"/>
  <c r="R921"/>
  <c r="P921"/>
  <c r="BI919"/>
  <c r="BH919"/>
  <c r="BG919"/>
  <c r="BF919"/>
  <c r="T919"/>
  <c r="R919"/>
  <c r="P919"/>
  <c r="BI918"/>
  <c r="BH918"/>
  <c r="BG918"/>
  <c r="BF918"/>
  <c r="T918"/>
  <c r="R918"/>
  <c r="P918"/>
  <c r="BI917"/>
  <c r="BH917"/>
  <c r="BG917"/>
  <c r="BF917"/>
  <c r="T917"/>
  <c r="R917"/>
  <c r="P917"/>
  <c r="BI916"/>
  <c r="BH916"/>
  <c r="BG916"/>
  <c r="BF916"/>
  <c r="T916"/>
  <c r="R916"/>
  <c r="P916"/>
  <c r="BI914"/>
  <c r="BH914"/>
  <c r="BG914"/>
  <c r="BF914"/>
  <c r="T914"/>
  <c r="R914"/>
  <c r="P914"/>
  <c r="BI912"/>
  <c r="BH912"/>
  <c r="BG912"/>
  <c r="BF912"/>
  <c r="T912"/>
  <c r="R912"/>
  <c r="P912"/>
  <c r="BI910"/>
  <c r="BH910"/>
  <c r="BG910"/>
  <c r="BF910"/>
  <c r="T910"/>
  <c r="R910"/>
  <c r="P910"/>
  <c r="BI907"/>
  <c r="BH907"/>
  <c r="BG907"/>
  <c r="BF907"/>
  <c r="T907"/>
  <c r="R907"/>
  <c r="P907"/>
  <c r="BI906"/>
  <c r="BH906"/>
  <c r="BG906"/>
  <c r="BF906"/>
  <c r="T906"/>
  <c r="R906"/>
  <c r="P906"/>
  <c r="BI905"/>
  <c r="BH905"/>
  <c r="BG905"/>
  <c r="BF905"/>
  <c r="T905"/>
  <c r="R905"/>
  <c r="P905"/>
  <c r="BI878"/>
  <c r="BH878"/>
  <c r="BG878"/>
  <c r="BF878"/>
  <c r="T878"/>
  <c r="R878"/>
  <c r="P878"/>
  <c r="BI868"/>
  <c r="BH868"/>
  <c r="BG868"/>
  <c r="BF868"/>
  <c r="T868"/>
  <c r="R868"/>
  <c r="P868"/>
  <c r="BI847"/>
  <c r="BH847"/>
  <c r="BG847"/>
  <c r="BF847"/>
  <c r="T847"/>
  <c r="R847"/>
  <c r="P847"/>
  <c r="BI838"/>
  <c r="BH838"/>
  <c r="BG838"/>
  <c r="BF838"/>
  <c r="T838"/>
  <c r="R838"/>
  <c r="P838"/>
  <c r="BI817"/>
  <c r="BH817"/>
  <c r="BG817"/>
  <c r="BF817"/>
  <c r="T817"/>
  <c r="R817"/>
  <c r="P817"/>
  <c r="BI815"/>
  <c r="BH815"/>
  <c r="BG815"/>
  <c r="BF815"/>
  <c r="T815"/>
  <c r="R815"/>
  <c r="P815"/>
  <c r="BI811"/>
  <c r="BH811"/>
  <c r="BG811"/>
  <c r="BF811"/>
  <c r="T811"/>
  <c r="R811"/>
  <c r="P811"/>
  <c r="BI809"/>
  <c r="BH809"/>
  <c r="BG809"/>
  <c r="BF809"/>
  <c r="T809"/>
  <c r="R809"/>
  <c r="P809"/>
  <c r="BI799"/>
  <c r="BH799"/>
  <c r="BG799"/>
  <c r="BF799"/>
  <c r="T799"/>
  <c r="R799"/>
  <c r="P799"/>
  <c r="BI789"/>
  <c r="BH789"/>
  <c r="BG789"/>
  <c r="BF789"/>
  <c r="T789"/>
  <c r="R789"/>
  <c r="P789"/>
  <c r="BI779"/>
  <c r="BH779"/>
  <c r="BG779"/>
  <c r="BF779"/>
  <c r="T779"/>
  <c r="R779"/>
  <c r="P779"/>
  <c r="BI769"/>
  <c r="BH769"/>
  <c r="BG769"/>
  <c r="BF769"/>
  <c r="T769"/>
  <c r="R769"/>
  <c r="P769"/>
  <c r="BI767"/>
  <c r="BH767"/>
  <c r="BG767"/>
  <c r="BF767"/>
  <c r="T767"/>
  <c r="R767"/>
  <c r="P767"/>
  <c r="BI766"/>
  <c r="BH766"/>
  <c r="BG766"/>
  <c r="BF766"/>
  <c r="T766"/>
  <c r="R766"/>
  <c r="P766"/>
  <c r="BI754"/>
  <c r="BH754"/>
  <c r="BG754"/>
  <c r="BF754"/>
  <c r="T754"/>
  <c r="R754"/>
  <c r="P754"/>
  <c r="BI742"/>
  <c r="BH742"/>
  <c r="BG742"/>
  <c r="BF742"/>
  <c r="T742"/>
  <c r="R742"/>
  <c r="P742"/>
  <c r="BI738"/>
  <c r="BH738"/>
  <c r="BG738"/>
  <c r="BF738"/>
  <c r="T738"/>
  <c r="R738"/>
  <c r="P738"/>
  <c r="BI734"/>
  <c r="BH734"/>
  <c r="BG734"/>
  <c r="BF734"/>
  <c r="T734"/>
  <c r="R734"/>
  <c r="P734"/>
  <c r="BI732"/>
  <c r="BH732"/>
  <c r="BG732"/>
  <c r="BF732"/>
  <c r="T732"/>
  <c r="R732"/>
  <c r="P732"/>
  <c r="BI730"/>
  <c r="BH730"/>
  <c r="BG730"/>
  <c r="BF730"/>
  <c r="T730"/>
  <c r="R730"/>
  <c r="P730"/>
  <c r="BI726"/>
  <c r="BH726"/>
  <c r="BG726"/>
  <c r="BF726"/>
  <c r="T726"/>
  <c r="R726"/>
  <c r="P726"/>
  <c r="BI724"/>
  <c r="BH724"/>
  <c r="BG724"/>
  <c r="BF724"/>
  <c r="T724"/>
  <c r="R724"/>
  <c r="P724"/>
  <c r="BI722"/>
  <c r="BH722"/>
  <c r="BG722"/>
  <c r="BF722"/>
  <c r="T722"/>
  <c r="R722"/>
  <c r="P722"/>
  <c r="BI718"/>
  <c r="BH718"/>
  <c r="BG718"/>
  <c r="BF718"/>
  <c r="T718"/>
  <c r="R718"/>
  <c r="P718"/>
  <c r="BI717"/>
  <c r="BH717"/>
  <c r="BG717"/>
  <c r="BF717"/>
  <c r="T717"/>
  <c r="R717"/>
  <c r="P717"/>
  <c r="BI716"/>
  <c r="BH716"/>
  <c r="BG716"/>
  <c r="BF716"/>
  <c r="T716"/>
  <c r="R716"/>
  <c r="P716"/>
  <c r="BI713"/>
  <c r="BH713"/>
  <c r="BG713"/>
  <c r="BF713"/>
  <c r="T713"/>
  <c r="R713"/>
  <c r="P713"/>
  <c r="BI712"/>
  <c r="BH712"/>
  <c r="BG712"/>
  <c r="BF712"/>
  <c r="T712"/>
  <c r="R712"/>
  <c r="P712"/>
  <c r="BI701"/>
  <c r="BH701"/>
  <c r="BG701"/>
  <c r="BF701"/>
  <c r="T701"/>
  <c r="R701"/>
  <c r="P701"/>
  <c r="BI697"/>
  <c r="BH697"/>
  <c r="BG697"/>
  <c r="BF697"/>
  <c r="T697"/>
  <c r="R697"/>
  <c r="P697"/>
  <c r="BI693"/>
  <c r="BH693"/>
  <c r="BG693"/>
  <c r="BF693"/>
  <c r="T693"/>
  <c r="R693"/>
  <c r="P693"/>
  <c r="BI689"/>
  <c r="BH689"/>
  <c r="BG689"/>
  <c r="BF689"/>
  <c r="T689"/>
  <c r="R689"/>
  <c r="P689"/>
  <c r="BI682"/>
  <c r="BH682"/>
  <c r="BG682"/>
  <c r="BF682"/>
  <c r="T682"/>
  <c r="R682"/>
  <c r="P682"/>
  <c r="BI673"/>
  <c r="BH673"/>
  <c r="BG673"/>
  <c r="BF673"/>
  <c r="T673"/>
  <c r="R673"/>
  <c r="P673"/>
  <c r="BI670"/>
  <c r="BH670"/>
  <c r="BG670"/>
  <c r="BF670"/>
  <c r="T670"/>
  <c r="R670"/>
  <c r="P670"/>
  <c r="BI667"/>
  <c r="BH667"/>
  <c r="BG667"/>
  <c r="BF667"/>
  <c r="T667"/>
  <c r="R667"/>
  <c r="P667"/>
  <c r="BI661"/>
  <c r="BH661"/>
  <c r="BG661"/>
  <c r="BF661"/>
  <c r="T661"/>
  <c r="R661"/>
  <c r="P661"/>
  <c r="BI660"/>
  <c r="BH660"/>
  <c r="BG660"/>
  <c r="BF660"/>
  <c r="T660"/>
  <c r="R660"/>
  <c r="P660"/>
  <c r="BI656"/>
  <c r="BH656"/>
  <c r="BG656"/>
  <c r="BF656"/>
  <c r="T656"/>
  <c r="R656"/>
  <c r="P656"/>
  <c r="BI655"/>
  <c r="BH655"/>
  <c r="BG655"/>
  <c r="BF655"/>
  <c r="T655"/>
  <c r="R655"/>
  <c r="P655"/>
  <c r="BI650"/>
  <c r="BH650"/>
  <c r="BG650"/>
  <c r="BF650"/>
  <c r="T650"/>
  <c r="R650"/>
  <c r="P650"/>
  <c r="BI648"/>
  <c r="BH648"/>
  <c r="BG648"/>
  <c r="BF648"/>
  <c r="T648"/>
  <c r="R648"/>
  <c r="P648"/>
  <c r="BI646"/>
  <c r="BH646"/>
  <c r="BG646"/>
  <c r="BF646"/>
  <c r="T646"/>
  <c r="R646"/>
  <c r="P646"/>
  <c r="BI642"/>
  <c r="BH642"/>
  <c r="BG642"/>
  <c r="BF642"/>
  <c r="T642"/>
  <c r="R642"/>
  <c r="P642"/>
  <c r="BI638"/>
  <c r="BH638"/>
  <c r="BG638"/>
  <c r="BF638"/>
  <c r="T638"/>
  <c r="R638"/>
  <c r="P638"/>
  <c r="BI634"/>
  <c r="BH634"/>
  <c r="BG634"/>
  <c r="BF634"/>
  <c r="T634"/>
  <c r="R634"/>
  <c r="P634"/>
  <c r="BI630"/>
  <c r="BH630"/>
  <c r="BG630"/>
  <c r="BF630"/>
  <c r="T630"/>
  <c r="R630"/>
  <c r="P630"/>
  <c r="BI626"/>
  <c r="BH626"/>
  <c r="BG626"/>
  <c r="BF626"/>
  <c r="T626"/>
  <c r="R626"/>
  <c r="P626"/>
  <c r="BI618"/>
  <c r="BH618"/>
  <c r="BG618"/>
  <c r="BF618"/>
  <c r="T618"/>
  <c r="R618"/>
  <c r="P618"/>
  <c r="BI615"/>
  <c r="BH615"/>
  <c r="BG615"/>
  <c r="BF615"/>
  <c r="T615"/>
  <c r="R615"/>
  <c r="P615"/>
  <c r="BI611"/>
  <c r="BH611"/>
  <c r="BG611"/>
  <c r="BF611"/>
  <c r="T611"/>
  <c r="R611"/>
  <c r="P611"/>
  <c r="BI589"/>
  <c r="BH589"/>
  <c r="BG589"/>
  <c r="BF589"/>
  <c r="T589"/>
  <c r="R589"/>
  <c r="P589"/>
  <c r="BI587"/>
  <c r="BH587"/>
  <c r="BG587"/>
  <c r="BF587"/>
  <c r="T587"/>
  <c r="R587"/>
  <c r="P587"/>
  <c r="BI582"/>
  <c r="BH582"/>
  <c r="BG582"/>
  <c r="BF582"/>
  <c r="T582"/>
  <c r="R582"/>
  <c r="P582"/>
  <c r="BI581"/>
  <c r="BH581"/>
  <c r="BG581"/>
  <c r="BF581"/>
  <c r="T581"/>
  <c r="R581"/>
  <c r="P581"/>
  <c r="BI580"/>
  <c r="BH580"/>
  <c r="BG580"/>
  <c r="BF580"/>
  <c r="T580"/>
  <c r="R580"/>
  <c r="P580"/>
  <c r="BI579"/>
  <c r="BH579"/>
  <c r="BG579"/>
  <c r="BF579"/>
  <c r="T579"/>
  <c r="R579"/>
  <c r="P579"/>
  <c r="BI578"/>
  <c r="BH578"/>
  <c r="BG578"/>
  <c r="BF578"/>
  <c r="T578"/>
  <c r="R578"/>
  <c r="P578"/>
  <c r="BI572"/>
  <c r="BH572"/>
  <c r="BG572"/>
  <c r="BF572"/>
  <c r="T572"/>
  <c r="T571"/>
  <c r="R572"/>
  <c r="R571"/>
  <c r="P572"/>
  <c r="P571"/>
  <c r="BI570"/>
  <c r="BH570"/>
  <c r="BG570"/>
  <c r="BF570"/>
  <c r="T570"/>
  <c r="R570"/>
  <c r="P570"/>
  <c r="BI566"/>
  <c r="BH566"/>
  <c r="BG566"/>
  <c r="BF566"/>
  <c r="T566"/>
  <c r="R566"/>
  <c r="P566"/>
  <c r="BI562"/>
  <c r="BH562"/>
  <c r="BG562"/>
  <c r="BF562"/>
  <c r="T562"/>
  <c r="R562"/>
  <c r="P562"/>
  <c r="BI561"/>
  <c r="BH561"/>
  <c r="BG561"/>
  <c r="BF561"/>
  <c r="T561"/>
  <c r="R561"/>
  <c r="P561"/>
  <c r="BI558"/>
  <c r="BH558"/>
  <c r="BG558"/>
  <c r="BF558"/>
  <c r="T558"/>
  <c r="R558"/>
  <c r="P558"/>
  <c r="BI557"/>
  <c r="BH557"/>
  <c r="BG557"/>
  <c r="BF557"/>
  <c r="T557"/>
  <c r="R557"/>
  <c r="P557"/>
  <c r="BI555"/>
  <c r="BH555"/>
  <c r="BG555"/>
  <c r="BF555"/>
  <c r="T555"/>
  <c r="R555"/>
  <c r="P555"/>
  <c r="BI553"/>
  <c r="BH553"/>
  <c r="BG553"/>
  <c r="BF553"/>
  <c r="T553"/>
  <c r="R553"/>
  <c r="P553"/>
  <c r="BI551"/>
  <c r="BH551"/>
  <c r="BG551"/>
  <c r="BF551"/>
  <c r="T551"/>
  <c r="R551"/>
  <c r="P551"/>
  <c r="BI549"/>
  <c r="BH549"/>
  <c r="BG549"/>
  <c r="BF549"/>
  <c r="T549"/>
  <c r="R549"/>
  <c r="P549"/>
  <c r="BI545"/>
  <c r="BH545"/>
  <c r="BG545"/>
  <c r="BF545"/>
  <c r="T545"/>
  <c r="R545"/>
  <c r="P545"/>
  <c r="BI543"/>
  <c r="BH543"/>
  <c r="BG543"/>
  <c r="BF543"/>
  <c r="T543"/>
  <c r="R543"/>
  <c r="P543"/>
  <c r="BI542"/>
  <c r="BH542"/>
  <c r="BG542"/>
  <c r="BF542"/>
  <c r="T542"/>
  <c r="R542"/>
  <c r="P542"/>
  <c r="BI540"/>
  <c r="BH540"/>
  <c r="BG540"/>
  <c r="BF540"/>
  <c r="T540"/>
  <c r="R540"/>
  <c r="P540"/>
  <c r="BI534"/>
  <c r="BH534"/>
  <c r="BG534"/>
  <c r="BF534"/>
  <c r="T534"/>
  <c r="R534"/>
  <c r="P534"/>
  <c r="BI532"/>
  <c r="BH532"/>
  <c r="BG532"/>
  <c r="BF532"/>
  <c r="T532"/>
  <c r="R532"/>
  <c r="P532"/>
  <c r="BI529"/>
  <c r="BH529"/>
  <c r="BG529"/>
  <c r="BF529"/>
  <c r="T529"/>
  <c r="R529"/>
  <c r="P529"/>
  <c r="BI527"/>
  <c r="BH527"/>
  <c r="BG527"/>
  <c r="BF527"/>
  <c r="T527"/>
  <c r="R527"/>
  <c r="P527"/>
  <c r="BI521"/>
  <c r="BH521"/>
  <c r="BG521"/>
  <c r="BF521"/>
  <c r="T521"/>
  <c r="R521"/>
  <c r="P521"/>
  <c r="BI518"/>
  <c r="BH518"/>
  <c r="BG518"/>
  <c r="BF518"/>
  <c r="T518"/>
  <c r="T517"/>
  <c r="R518"/>
  <c r="R517"/>
  <c r="P518"/>
  <c r="P517"/>
  <c r="BI516"/>
  <c r="BH516"/>
  <c r="BG516"/>
  <c r="BF516"/>
  <c r="T516"/>
  <c r="R516"/>
  <c r="P516"/>
  <c r="BI514"/>
  <c r="BH514"/>
  <c r="BG514"/>
  <c r="BF514"/>
  <c r="T514"/>
  <c r="R514"/>
  <c r="P514"/>
  <c r="BI512"/>
  <c r="BH512"/>
  <c r="BG512"/>
  <c r="BF512"/>
  <c r="T512"/>
  <c r="R512"/>
  <c r="P512"/>
  <c r="BI509"/>
  <c r="BH509"/>
  <c r="BG509"/>
  <c r="BF509"/>
  <c r="T509"/>
  <c r="R509"/>
  <c r="P509"/>
  <c r="BI504"/>
  <c r="BH504"/>
  <c r="BG504"/>
  <c r="BF504"/>
  <c r="T504"/>
  <c r="R504"/>
  <c r="P504"/>
  <c r="BI498"/>
  <c r="BH498"/>
  <c r="BG498"/>
  <c r="BF498"/>
  <c r="T498"/>
  <c r="R498"/>
  <c r="P498"/>
  <c r="BI497"/>
  <c r="BH497"/>
  <c r="BG497"/>
  <c r="BF497"/>
  <c r="T497"/>
  <c r="R497"/>
  <c r="P497"/>
  <c r="BI494"/>
  <c r="BH494"/>
  <c r="BG494"/>
  <c r="BF494"/>
  <c r="T494"/>
  <c r="R494"/>
  <c r="P494"/>
  <c r="BI490"/>
  <c r="BH490"/>
  <c r="BG490"/>
  <c r="BF490"/>
  <c r="T490"/>
  <c r="R490"/>
  <c r="P490"/>
  <c r="BI488"/>
  <c r="BH488"/>
  <c r="BG488"/>
  <c r="BF488"/>
  <c r="T488"/>
  <c r="R488"/>
  <c r="P488"/>
  <c r="BI486"/>
  <c r="BH486"/>
  <c r="BG486"/>
  <c r="BF486"/>
  <c r="T486"/>
  <c r="R486"/>
  <c r="P486"/>
  <c r="BI484"/>
  <c r="BH484"/>
  <c r="BG484"/>
  <c r="BF484"/>
  <c r="T484"/>
  <c r="R484"/>
  <c r="P484"/>
  <c r="BI482"/>
  <c r="BH482"/>
  <c r="BG482"/>
  <c r="BF482"/>
  <c r="T482"/>
  <c r="R482"/>
  <c r="P482"/>
  <c r="BI476"/>
  <c r="BH476"/>
  <c r="BG476"/>
  <c r="BF476"/>
  <c r="T476"/>
  <c r="R476"/>
  <c r="P476"/>
  <c r="BI474"/>
  <c r="BH474"/>
  <c r="BG474"/>
  <c r="BF474"/>
  <c r="T474"/>
  <c r="R474"/>
  <c r="P474"/>
  <c r="BI468"/>
  <c r="BH468"/>
  <c r="BG468"/>
  <c r="BF468"/>
  <c r="T468"/>
  <c r="R468"/>
  <c r="P468"/>
  <c r="BI458"/>
  <c r="BH458"/>
  <c r="BG458"/>
  <c r="BF458"/>
  <c r="T458"/>
  <c r="R458"/>
  <c r="P458"/>
  <c r="BI453"/>
  <c r="BH453"/>
  <c r="BG453"/>
  <c r="BF453"/>
  <c r="T453"/>
  <c r="R453"/>
  <c r="P453"/>
  <c r="BI450"/>
  <c r="BH450"/>
  <c r="BG450"/>
  <c r="BF450"/>
  <c r="T450"/>
  <c r="R450"/>
  <c r="P450"/>
  <c r="BI448"/>
  <c r="BH448"/>
  <c r="BG448"/>
  <c r="BF448"/>
  <c r="T448"/>
  <c r="R448"/>
  <c r="P448"/>
  <c r="BI441"/>
  <c r="BH441"/>
  <c r="BG441"/>
  <c r="BF441"/>
  <c r="T441"/>
  <c r="R441"/>
  <c r="P44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0"/>
  <c r="BH420"/>
  <c r="BG420"/>
  <c r="BF420"/>
  <c r="T420"/>
  <c r="R420"/>
  <c r="P420"/>
  <c r="BI417"/>
  <c r="BH417"/>
  <c r="BG417"/>
  <c r="BF417"/>
  <c r="T417"/>
  <c r="R417"/>
  <c r="P417"/>
  <c r="BI412"/>
  <c r="BH412"/>
  <c r="BG412"/>
  <c r="BF412"/>
  <c r="T412"/>
  <c r="R412"/>
  <c r="P412"/>
  <c r="BI408"/>
  <c r="BH408"/>
  <c r="BG408"/>
  <c r="BF408"/>
  <c r="T408"/>
  <c r="R408"/>
  <c r="P408"/>
  <c r="BI407"/>
  <c r="BH407"/>
  <c r="BG407"/>
  <c r="BF407"/>
  <c r="T407"/>
  <c r="R407"/>
  <c r="P407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89"/>
  <c r="BH389"/>
  <c r="BG389"/>
  <c r="BF389"/>
  <c r="T389"/>
  <c r="R389"/>
  <c r="P389"/>
  <c r="BI385"/>
  <c r="BH385"/>
  <c r="BG385"/>
  <c r="BF385"/>
  <c r="T385"/>
  <c r="R385"/>
  <c r="P385"/>
  <c r="BI377"/>
  <c r="BH377"/>
  <c r="BG377"/>
  <c r="BF377"/>
  <c r="T377"/>
  <c r="R377"/>
  <c r="P377"/>
  <c r="BI373"/>
  <c r="BH373"/>
  <c r="BG373"/>
  <c r="BF373"/>
  <c r="T373"/>
  <c r="R373"/>
  <c r="P373"/>
  <c r="BI367"/>
  <c r="BH367"/>
  <c r="BG367"/>
  <c r="BF367"/>
  <c r="T367"/>
  <c r="R367"/>
  <c r="P367"/>
  <c r="BI363"/>
  <c r="BH363"/>
  <c r="BG363"/>
  <c r="BF363"/>
  <c r="T363"/>
  <c r="R363"/>
  <c r="P363"/>
  <c r="BI359"/>
  <c r="BH359"/>
  <c r="BG359"/>
  <c r="BF359"/>
  <c r="T359"/>
  <c r="R359"/>
  <c r="P359"/>
  <c r="BI353"/>
  <c r="BH353"/>
  <c r="BG353"/>
  <c r="BF353"/>
  <c r="T353"/>
  <c r="R353"/>
  <c r="P353"/>
  <c r="BI337"/>
  <c r="BH337"/>
  <c r="BG337"/>
  <c r="BF337"/>
  <c r="T337"/>
  <c r="R337"/>
  <c r="P337"/>
  <c r="BI334"/>
  <c r="BH334"/>
  <c r="BG334"/>
  <c r="BF334"/>
  <c r="T334"/>
  <c r="R334"/>
  <c r="P334"/>
  <c r="BI333"/>
  <c r="BH333"/>
  <c r="BG333"/>
  <c r="BF333"/>
  <c r="T333"/>
  <c r="R333"/>
  <c r="P333"/>
  <c r="BI331"/>
  <c r="BH331"/>
  <c r="BG331"/>
  <c r="BF331"/>
  <c r="T331"/>
  <c r="R331"/>
  <c r="P331"/>
  <c r="BI326"/>
  <c r="BH326"/>
  <c r="BG326"/>
  <c r="BF326"/>
  <c r="T326"/>
  <c r="R326"/>
  <c r="P326"/>
  <c r="BI325"/>
  <c r="BH325"/>
  <c r="BG325"/>
  <c r="BF325"/>
  <c r="T325"/>
  <c r="R325"/>
  <c r="P325"/>
  <c r="BI322"/>
  <c r="BH322"/>
  <c r="BG322"/>
  <c r="BF322"/>
  <c r="T322"/>
  <c r="R322"/>
  <c r="P322"/>
  <c r="BI321"/>
  <c r="BH321"/>
  <c r="BG321"/>
  <c r="BF321"/>
  <c r="T321"/>
  <c r="R321"/>
  <c r="P321"/>
  <c r="BI318"/>
  <c r="BH318"/>
  <c r="BG318"/>
  <c r="BF318"/>
  <c r="T318"/>
  <c r="R318"/>
  <c r="P318"/>
  <c r="BI309"/>
  <c r="BH309"/>
  <c r="BG309"/>
  <c r="BF309"/>
  <c r="T309"/>
  <c r="R309"/>
  <c r="P309"/>
  <c r="BI299"/>
  <c r="BH299"/>
  <c r="BG299"/>
  <c r="BF299"/>
  <c r="T299"/>
  <c r="R299"/>
  <c r="P299"/>
  <c r="BI295"/>
  <c r="BH295"/>
  <c r="BG295"/>
  <c r="BF295"/>
  <c r="T295"/>
  <c r="R295"/>
  <c r="P295"/>
  <c r="BI283"/>
  <c r="BH283"/>
  <c r="BG283"/>
  <c r="BF283"/>
  <c r="T283"/>
  <c r="R283"/>
  <c r="P283"/>
  <c r="BI278"/>
  <c r="BH278"/>
  <c r="BG278"/>
  <c r="BF278"/>
  <c r="T278"/>
  <c r="R278"/>
  <c r="P278"/>
  <c r="BI269"/>
  <c r="BH269"/>
  <c r="BG269"/>
  <c r="BF269"/>
  <c r="T269"/>
  <c r="R269"/>
  <c r="P269"/>
  <c r="BI257"/>
  <c r="BH257"/>
  <c r="BG257"/>
  <c r="BF257"/>
  <c r="T257"/>
  <c r="R257"/>
  <c r="P257"/>
  <c r="BI251"/>
  <c r="BH251"/>
  <c r="BG251"/>
  <c r="BF251"/>
  <c r="T251"/>
  <c r="R251"/>
  <c r="P251"/>
  <c r="BI246"/>
  <c r="BH246"/>
  <c r="BG246"/>
  <c r="BF246"/>
  <c r="T246"/>
  <c r="R246"/>
  <c r="P246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9"/>
  <c r="BH209"/>
  <c r="BG209"/>
  <c r="BF209"/>
  <c r="T209"/>
  <c r="R209"/>
  <c r="P209"/>
  <c r="BI205"/>
  <c r="BH205"/>
  <c r="BG205"/>
  <c r="BF205"/>
  <c r="T205"/>
  <c r="R205"/>
  <c r="P205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0"/>
  <c r="BH190"/>
  <c r="BG190"/>
  <c r="BF190"/>
  <c r="T190"/>
  <c r="R190"/>
  <c r="P190"/>
  <c r="BI186"/>
  <c r="BH186"/>
  <c r="BG186"/>
  <c r="BF186"/>
  <c r="T186"/>
  <c r="R186"/>
  <c r="P186"/>
  <c r="BI181"/>
  <c r="BH181"/>
  <c r="BG181"/>
  <c r="BF181"/>
  <c r="T181"/>
  <c r="R181"/>
  <c r="P181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J138"/>
  <c r="F138"/>
  <c r="F136"/>
  <c r="E134"/>
  <c r="J93"/>
  <c r="F93"/>
  <c r="F91"/>
  <c r="E89"/>
  <c r="J26"/>
  <c r="E26"/>
  <c r="J139"/>
  <c r="J25"/>
  <c r="J20"/>
  <c r="E20"/>
  <c r="F139"/>
  <c r="J19"/>
  <c r="J14"/>
  <c r="J136"/>
  <c r="E7"/>
  <c r="E130"/>
  <c i="1" r="L90"/>
  <c r="AM90"/>
  <c r="AM89"/>
  <c r="L89"/>
  <c r="AM87"/>
  <c r="L87"/>
  <c r="L85"/>
  <c r="L84"/>
  <c i="2" r="J930"/>
  <c r="BK921"/>
  <c r="J919"/>
  <c r="J918"/>
  <c r="BK910"/>
  <c r="BK906"/>
  <c r="BK868"/>
  <c r="J838"/>
  <c r="J815"/>
  <c r="BK716"/>
  <c r="BK712"/>
  <c r="BK693"/>
  <c r="BK670"/>
  <c r="J660"/>
  <c r="J650"/>
  <c r="J638"/>
  <c r="BK626"/>
  <c r="BK589"/>
  <c r="J581"/>
  <c r="BK570"/>
  <c r="BK561"/>
  <c r="BK553"/>
  <c r="J549"/>
  <c r="BK540"/>
  <c r="J534"/>
  <c r="J529"/>
  <c r="J516"/>
  <c r="J514"/>
  <c r="BK498"/>
  <c r="J494"/>
  <c r="J486"/>
  <c r="BK476"/>
  <c r="J453"/>
  <c r="J428"/>
  <c r="J426"/>
  <c r="BK412"/>
  <c r="BK405"/>
  <c r="J402"/>
  <c r="J398"/>
  <c r="J389"/>
  <c r="BK373"/>
  <c r="J363"/>
  <c r="BK337"/>
  <c r="J333"/>
  <c r="BK325"/>
  <c r="BK321"/>
  <c r="J309"/>
  <c r="J283"/>
  <c r="J269"/>
  <c r="J251"/>
  <c r="BK238"/>
  <c r="BK230"/>
  <c r="J228"/>
  <c r="BK220"/>
  <c r="J215"/>
  <c r="J213"/>
  <c r="J205"/>
  <c r="J199"/>
  <c r="BK190"/>
  <c r="J176"/>
  <c r="J169"/>
  <c r="J149"/>
  <c r="F39"/>
  <c i="4" r="BK187"/>
  <c r="BK183"/>
  <c r="J176"/>
  <c r="J164"/>
  <c r="J155"/>
  <c r="BK153"/>
  <c r="J149"/>
  <c r="J140"/>
  <c r="BK138"/>
  <c r="J133"/>
  <c r="J188"/>
  <c r="J180"/>
  <c r="J170"/>
  <c r="BK165"/>
  <c r="J158"/>
  <c r="BK147"/>
  <c r="BK132"/>
  <c r="BK125"/>
  <c r="BK149"/>
  <c r="J153"/>
  <c r="J141"/>
  <c i="5" r="J146"/>
  <c r="J197"/>
  <c r="BK170"/>
  <c r="J139"/>
  <c r="BK195"/>
  <c r="J160"/>
  <c r="J140"/>
  <c r="J194"/>
  <c r="BK155"/>
  <c r="J195"/>
  <c r="BK186"/>
  <c r="J163"/>
  <c r="J149"/>
  <c r="J129"/>
  <c r="J152"/>
  <c r="J178"/>
  <c r="BK141"/>
  <c r="J130"/>
  <c r="BK194"/>
  <c r="BK180"/>
  <c r="J172"/>
  <c r="BK163"/>
  <c r="J156"/>
  <c r="BK147"/>
  <c r="J144"/>
  <c i="6" r="J171"/>
  <c r="J144"/>
  <c r="J213"/>
  <c r="J198"/>
  <c r="J128"/>
  <c r="J188"/>
  <c r="J150"/>
  <c r="J219"/>
  <c r="J200"/>
  <c r="J180"/>
  <c r="J174"/>
  <c r="BK163"/>
  <c r="J203"/>
  <c r="BK173"/>
  <c r="BK157"/>
  <c r="J157"/>
  <c r="J153"/>
  <c r="BK147"/>
  <c r="J139"/>
  <c r="BK127"/>
  <c i="7" r="J241"/>
  <c r="BK231"/>
  <c r="J194"/>
  <c r="J144"/>
  <c r="J267"/>
  <c r="BK233"/>
  <c r="BK215"/>
  <c r="J188"/>
  <c r="BK170"/>
  <c r="J152"/>
  <c r="J132"/>
  <c r="J242"/>
  <c r="BK214"/>
  <c r="J202"/>
  <c r="J195"/>
  <c r="BK142"/>
  <c r="BK263"/>
  <c r="J248"/>
  <c r="J210"/>
  <c r="J180"/>
  <c r="BK161"/>
  <c r="J263"/>
  <c r="BK256"/>
  <c r="BK228"/>
  <c r="BK175"/>
  <c r="J165"/>
  <c r="J162"/>
  <c r="J275"/>
  <c r="J264"/>
  <c r="J201"/>
  <c r="J178"/>
  <c r="BK274"/>
  <c r="J273"/>
  <c r="J266"/>
  <c r="BK259"/>
  <c r="BK251"/>
  <c r="BK242"/>
  <c r="J238"/>
  <c r="BK234"/>
  <c r="J227"/>
  <c r="BK218"/>
  <c r="BK209"/>
  <c r="J208"/>
  <c r="BK200"/>
  <c r="BK197"/>
  <c r="BK191"/>
  <c r="BK188"/>
  <c r="J181"/>
  <c r="BK176"/>
  <c r="BK172"/>
  <c r="BK162"/>
  <c r="BK154"/>
  <c r="BK147"/>
  <c r="BK141"/>
  <c r="BK133"/>
  <c r="J223"/>
  <c r="J221"/>
  <c r="J209"/>
  <c r="BK195"/>
  <c r="J187"/>
  <c r="J172"/>
  <c r="BK167"/>
  <c r="BK151"/>
  <c i="8" r="BK122"/>
  <c r="J133"/>
  <c r="BK159"/>
  <c r="J151"/>
  <c r="BK147"/>
  <c r="J142"/>
  <c r="BK134"/>
  <c r="J126"/>
  <c r="BK123"/>
  <c r="J147"/>
  <c r="J128"/>
  <c r="J159"/>
  <c r="J152"/>
  <c r="BK145"/>
  <c r="BK139"/>
  <c r="BK133"/>
  <c r="J143"/>
  <c i="9" r="J135"/>
  <c r="BK132"/>
  <c i="2" r="BK923"/>
  <c r="BK914"/>
  <c r="J906"/>
  <c r="BK817"/>
  <c r="J789"/>
  <c r="BK766"/>
  <c r="BK734"/>
  <c r="J730"/>
  <c r="BK718"/>
  <c r="J701"/>
  <c r="J661"/>
  <c r="J642"/>
  <c r="J618"/>
  <c r="BK587"/>
  <c r="BK578"/>
  <c r="J562"/>
  <c r="BK551"/>
  <c r="J542"/>
  <c r="J527"/>
  <c r="J504"/>
  <c r="J490"/>
  <c r="J482"/>
  <c r="J458"/>
  <c r="J429"/>
  <c r="BK425"/>
  <c r="BK408"/>
  <c r="BK403"/>
  <c r="J397"/>
  <c r="BK377"/>
  <c r="J359"/>
  <c r="J331"/>
  <c r="J321"/>
  <c r="J278"/>
  <c r="J241"/>
  <c r="BK232"/>
  <c r="BK219"/>
  <c r="BK210"/>
  <c r="BK199"/>
  <c r="J181"/>
  <c r="J153"/>
  <c r="F36"/>
  <c i="4" r="BK129"/>
  <c r="BK181"/>
  <c r="J165"/>
  <c r="BK148"/>
  <c i="5" r="BK166"/>
  <c r="BK204"/>
  <c r="BK173"/>
  <c r="BK205"/>
  <c r="BK156"/>
  <c r="BK132"/>
  <c r="J200"/>
  <c r="J165"/>
  <c r="J151"/>
  <c r="BK184"/>
  <c r="BK190"/>
  <c r="J205"/>
  <c r="BK191"/>
  <c r="J179"/>
  <c r="J169"/>
  <c i="6" r="J186"/>
  <c r="BK128"/>
  <c r="J155"/>
  <c r="J159"/>
  <c r="BK217"/>
  <c r="BK186"/>
  <c r="BK168"/>
  <c r="BK180"/>
  <c r="BK159"/>
  <c r="BK151"/>
  <c i="7" r="J269"/>
  <c r="J211"/>
  <c r="J145"/>
  <c r="J253"/>
  <c r="BK184"/>
  <c r="BK139"/>
  <c r="BK249"/>
  <c r="BK205"/>
  <c r="J185"/>
  <c r="J261"/>
  <c r="BK220"/>
  <c r="J169"/>
  <c r="J146"/>
  <c r="BK243"/>
  <c r="J226"/>
  <c r="BK153"/>
  <c r="J265"/>
  <c r="BK190"/>
  <c r="J157"/>
  <c r="BK269"/>
  <c r="BK257"/>
  <c r="J249"/>
  <c r="J240"/>
  <c r="BK230"/>
  <c r="BK216"/>
  <c r="J207"/>
  <c r="BK196"/>
  <c r="J190"/>
  <c r="J184"/>
  <c r="BK180"/>
  <c r="BK174"/>
  <c r="J151"/>
  <c r="BK140"/>
  <c r="BK130"/>
  <c i="8" r="J153"/>
  <c r="BK144"/>
  <c r="J131"/>
  <c r="BK124"/>
  <c r="BK131"/>
  <c r="BK160"/>
  <c r="BK151"/>
  <c r="J141"/>
  <c r="J129"/>
  <c r="J135"/>
  <c i="9" r="BK135"/>
  <c r="J125"/>
  <c i="2" r="BK925"/>
  <c r="BK917"/>
  <c r="J912"/>
  <c r="J878"/>
  <c r="J799"/>
  <c r="J766"/>
  <c r="BK732"/>
  <c r="J724"/>
  <c r="BK713"/>
  <c r="BK689"/>
  <c r="J667"/>
  <c r="BK648"/>
  <c r="BK638"/>
  <c r="J611"/>
  <c r="J579"/>
  <c r="BK566"/>
  <c r="J557"/>
  <c r="J545"/>
  <c r="BK532"/>
  <c r="BK521"/>
  <c r="BK509"/>
  <c r="BK494"/>
  <c r="BK482"/>
  <c r="BK453"/>
  <c r="J441"/>
  <c r="BK426"/>
  <c r="J417"/>
  <c r="J407"/>
  <c r="J400"/>
  <c r="BK385"/>
  <c r="J367"/>
  <c r="J337"/>
  <c r="J325"/>
  <c r="BK283"/>
  <c r="J246"/>
  <c r="J237"/>
  <c i="3" r="J160"/>
  <c r="J151"/>
  <c r="BK147"/>
  <c r="BK137"/>
  <c r="J134"/>
  <c r="BK180"/>
  <c r="BK178"/>
  <c r="BK176"/>
  <c r="BK171"/>
  <c r="J168"/>
  <c r="BK161"/>
  <c r="J157"/>
  <c r="BK152"/>
  <c r="BK145"/>
  <c r="J141"/>
  <c r="J138"/>
  <c r="BK135"/>
  <c r="BK132"/>
  <c r="J129"/>
  <c r="BK154"/>
  <c r="BK151"/>
  <c r="BK140"/>
  <c r="BK138"/>
  <c r="BK172"/>
  <c r="J165"/>
  <c r="BK156"/>
  <c r="J144"/>
  <c r="J127"/>
  <c r="BK149"/>
  <c i="4" r="BK188"/>
  <c r="J179"/>
  <c r="BK166"/>
  <c r="J151"/>
  <c r="J127"/>
  <c r="BK175"/>
  <c r="BK154"/>
  <c r="BK186"/>
  <c r="BK180"/>
  <c r="BK164"/>
  <c r="BK152"/>
  <c r="BK131"/>
  <c r="BK127"/>
  <c r="BK179"/>
  <c r="J167"/>
  <c i="5" r="J196"/>
  <c r="J131"/>
  <c r="BK129"/>
  <c r="J175"/>
  <c r="BK139"/>
  <c r="BK151"/>
  <c r="BK175"/>
  <c r="BK131"/>
  <c r="J167"/>
  <c r="J142"/>
  <c r="J186"/>
  <c r="BK178"/>
  <c r="J155"/>
  <c i="6" r="BK197"/>
  <c r="BK208"/>
  <c r="BK170"/>
  <c r="J210"/>
  <c r="BK187"/>
  <c r="BK165"/>
  <c r="J197"/>
  <c r="J142"/>
  <c r="BK144"/>
  <c r="J127"/>
  <c i="7" r="J216"/>
  <c r="J141"/>
  <c r="J256"/>
  <c r="BK223"/>
  <c r="J168"/>
  <c r="J270"/>
  <c r="BK221"/>
  <c r="BK183"/>
  <c r="J137"/>
  <c r="J252"/>
  <c r="J218"/>
  <c r="BK179"/>
  <c r="J154"/>
  <c r="BK246"/>
  <c r="J212"/>
  <c r="BK164"/>
  <c r="J271"/>
  <c r="J220"/>
  <c r="BK273"/>
  <c r="BK265"/>
  <c r="BK247"/>
  <c r="J236"/>
  <c r="J219"/>
  <c r="J215"/>
  <c r="BK202"/>
  <c r="BK193"/>
  <c r="J186"/>
  <c r="BK178"/>
  <c r="J156"/>
  <c r="BK146"/>
  <c r="BK138"/>
  <c r="J239"/>
  <c i="8" r="BK137"/>
  <c r="J127"/>
  <c r="J122"/>
  <c r="BK126"/>
  <c r="BK154"/>
  <c r="J146"/>
  <c r="BK140"/>
  <c r="J130"/>
  <c r="J125"/>
  <c i="9" r="BK125"/>
  <c r="BK130"/>
  <c i="2" r="BK927"/>
  <c r="J921"/>
  <c r="J910"/>
  <c r="BK878"/>
  <c r="BK811"/>
  <c r="BK789"/>
  <c r="BK742"/>
  <c r="J732"/>
  <c r="J722"/>
  <c r="BK697"/>
  <c r="BK682"/>
  <c r="J670"/>
  <c r="J656"/>
  <c r="J646"/>
  <c r="J630"/>
  <c r="J615"/>
  <c r="BK581"/>
  <c r="J561"/>
  <c r="J553"/>
  <c r="J543"/>
  <c r="J498"/>
  <c r="J476"/>
  <c r="BK450"/>
  <c r="BK428"/>
  <c r="J420"/>
  <c r="J405"/>
  <c r="BK398"/>
  <c r="J373"/>
  <c r="BK334"/>
  <c r="BK326"/>
  <c r="BK295"/>
  <c r="BK241"/>
  <c r="BK228"/>
  <c r="J220"/>
  <c r="BK213"/>
  <c r="J203"/>
  <c r="J190"/>
  <c r="BK169"/>
  <c r="BK145"/>
  <c i="3" r="J176"/>
  <c r="J174"/>
  <c r="J173"/>
  <c r="BK170"/>
  <c r="BK168"/>
  <c r="J161"/>
  <c r="BK133"/>
  <c r="J180"/>
  <c r="J179"/>
  <c r="BK177"/>
  <c r="BK175"/>
  <c r="BK173"/>
  <c r="J170"/>
  <c r="BK167"/>
  <c r="BK160"/>
  <c r="BK158"/>
  <c r="BK155"/>
  <c r="J148"/>
  <c r="BK144"/>
  <c r="BK142"/>
  <c r="J139"/>
  <c r="BK136"/>
  <c r="J132"/>
  <c r="J128"/>
  <c r="J175"/>
  <c r="J152"/>
  <c r="J146"/>
  <c r="J135"/>
  <c r="J155"/>
  <c r="BK131"/>
  <c r="J169"/>
  <c r="J159"/>
  <c r="BK150"/>
  <c r="J145"/>
  <c r="BK129"/>
  <c r="J167"/>
  <c r="J130"/>
  <c i="4" r="J186"/>
  <c r="BK172"/>
  <c r="J160"/>
  <c r="J146"/>
  <c r="J126"/>
  <c r="J173"/>
  <c r="J144"/>
  <c r="J182"/>
  <c r="BK176"/>
  <c r="BK167"/>
  <c r="J161"/>
  <c r="BK145"/>
  <c r="BK136"/>
  <c r="BK130"/>
  <c r="BK133"/>
  <c i="5" r="BK160"/>
  <c r="J189"/>
  <c r="J148"/>
  <c r="J193"/>
  <c r="BK146"/>
  <c r="J191"/>
  <c r="BK148"/>
  <c r="J176"/>
  <c r="J147"/>
  <c r="BK200"/>
  <c r="BK193"/>
  <c r="BK152"/>
  <c r="BK202"/>
  <c r="BK185"/>
  <c r="J168"/>
  <c r="BK153"/>
  <c i="6" r="BK222"/>
  <c r="BK139"/>
  <c r="J170"/>
  <c r="J183"/>
  <c r="J222"/>
  <c r="BK198"/>
  <c r="J178"/>
  <c r="BK171"/>
  <c r="BK177"/>
  <c r="BK155"/>
  <c r="J145"/>
  <c r="BK135"/>
  <c i="7" r="BK248"/>
  <c r="BK201"/>
  <c r="J149"/>
  <c r="J224"/>
  <c r="BK156"/>
  <c r="J217"/>
  <c r="BK187"/>
  <c r="BK235"/>
  <c r="J171"/>
  <c r="J231"/>
  <c r="J166"/>
  <c r="BK275"/>
  <c r="BK252"/>
  <c r="BK166"/>
  <c r="J268"/>
  <c r="BK250"/>
  <c r="BK239"/>
  <c r="BK222"/>
  <c r="J205"/>
  <c r="BK194"/>
  <c r="BK181"/>
  <c r="BK171"/>
  <c r="BK155"/>
  <c r="J139"/>
  <c r="J251"/>
  <c i="8" r="BK149"/>
  <c r="BK152"/>
  <c r="J144"/>
  <c r="BK135"/>
  <c r="J139"/>
  <c i="9" r="BK126"/>
  <c r="J126"/>
  <c i="2" r="J927"/>
  <c r="BK919"/>
  <c r="BK916"/>
  <c r="BK912"/>
  <c r="BK905"/>
  <c r="BK838"/>
  <c r="BK799"/>
  <c r="J769"/>
  <c r="J742"/>
  <c r="BK726"/>
  <c r="J717"/>
  <c r="BK701"/>
  <c r="J689"/>
  <c r="BK661"/>
  <c r="J648"/>
  <c r="BK630"/>
  <c r="BK615"/>
  <c r="J589"/>
  <c r="BK580"/>
  <c r="J572"/>
  <c r="BK558"/>
  <c r="J555"/>
  <c r="BK543"/>
  <c r="BK529"/>
  <c r="J521"/>
  <c r="J509"/>
  <c r="BK490"/>
  <c r="BK484"/>
  <c r="BK468"/>
  <c r="J450"/>
  <c r="BK429"/>
  <c r="BK424"/>
  <c r="J412"/>
  <c r="BK404"/>
  <c r="BK400"/>
  <c r="BK389"/>
  <c r="BK367"/>
  <c r="BK353"/>
  <c r="BK333"/>
  <c r="J322"/>
  <c r="BK299"/>
  <c r="BK278"/>
  <c r="J257"/>
  <c r="J238"/>
  <c r="J230"/>
  <c r="BK222"/>
  <c r="BK215"/>
  <c r="BK205"/>
  <c r="BK196"/>
  <c r="BK176"/>
  <c r="J166"/>
  <c i="1" r="AS95"/>
  <c i="3" r="BK165"/>
  <c r="J158"/>
  <c r="J150"/>
  <c r="J142"/>
  <c r="J136"/>
  <c r="BK128"/>
  <c r="BK179"/>
  <c r="J178"/>
  <c r="J177"/>
  <c r="BK174"/>
  <c r="J172"/>
  <c r="BK169"/>
  <c r="BK164"/>
  <c r="BK159"/>
  <c r="J156"/>
  <c r="J153"/>
  <c r="J149"/>
  <c r="BK146"/>
  <c r="BK143"/>
  <c r="J140"/>
  <c r="J137"/>
  <c r="BK134"/>
  <c r="J133"/>
  <c r="J131"/>
  <c r="BK127"/>
  <c r="BK153"/>
  <c r="J147"/>
  <c r="J143"/>
  <c r="J166"/>
  <c r="J154"/>
  <c r="BK130"/>
  <c r="BK166"/>
  <c r="J164"/>
  <c r="BK157"/>
  <c r="BK148"/>
  <c r="BK141"/>
  <c r="J171"/>
  <c r="BK139"/>
  <c i="4" r="J187"/>
  <c r="J174"/>
  <c r="J168"/>
  <c r="J157"/>
  <c r="J132"/>
  <c r="BK177"/>
  <c r="J172"/>
  <c r="BK126"/>
  <c r="J181"/>
  <c r="BK170"/>
  <c r="BK158"/>
  <c r="BK146"/>
  <c r="J138"/>
  <c r="BK174"/>
  <c r="BK162"/>
  <c r="J152"/>
  <c r="J142"/>
  <c r="BK137"/>
  <c r="J125"/>
  <c r="J175"/>
  <c r="J166"/>
  <c r="BK159"/>
  <c r="BK144"/>
  <c r="J128"/>
  <c r="BK156"/>
  <c r="BK128"/>
  <c r="BK140"/>
  <c i="5" r="J173"/>
  <c r="BK130"/>
  <c r="J150"/>
  <c r="BK179"/>
  <c r="BK165"/>
  <c r="J174"/>
  <c r="J182"/>
  <c r="BK159"/>
  <c r="BK137"/>
  <c r="BK176"/>
  <c r="J185"/>
  <c r="BK150"/>
  <c r="BK201"/>
  <c r="BK181"/>
  <c r="J170"/>
  <c r="BK162"/>
  <c r="J143"/>
  <c i="6" r="J158"/>
  <c r="J205"/>
  <c r="J187"/>
  <c r="J215"/>
  <c r="BK203"/>
  <c r="BK183"/>
  <c r="BK174"/>
  <c r="J176"/>
  <c r="BK158"/>
  <c r="J154"/>
  <c r="BK129"/>
  <c i="7" r="J258"/>
  <c r="J214"/>
  <c r="BK173"/>
  <c r="BK131"/>
  <c r="BK226"/>
  <c r="J177"/>
  <c r="BK157"/>
  <c r="J250"/>
  <c r="J222"/>
  <c r="J200"/>
  <c r="J161"/>
  <c r="BK254"/>
  <c r="J228"/>
  <c r="J198"/>
  <c r="J155"/>
  <c r="J257"/>
  <c r="J230"/>
  <c r="J173"/>
  <c r="J130"/>
  <c r="BK260"/>
  <c r="BK169"/>
  <c r="J274"/>
  <c r="BK267"/>
  <c r="BK258"/>
  <c r="J245"/>
  <c r="J237"/>
  <c r="BK224"/>
  <c r="BK212"/>
  <c r="BK207"/>
  <c r="J199"/>
  <c r="BK189"/>
  <c r="BK182"/>
  <c r="BK168"/>
  <c r="J160"/>
  <c r="BK149"/>
  <c r="BK143"/>
  <c r="BK132"/>
  <c r="J246"/>
  <c r="J150"/>
  <c i="8" r="BK156"/>
  <c r="J160"/>
  <c r="J154"/>
  <c r="J145"/>
  <c r="BK138"/>
  <c r="J132"/>
  <c r="BK132"/>
  <c r="J150"/>
  <c r="J148"/>
  <c r="J137"/>
  <c r="BK128"/>
  <c i="9" r="BK128"/>
  <c r="J128"/>
  <c i="2" r="J868"/>
  <c r="J811"/>
  <c r="BK769"/>
  <c r="BK738"/>
  <c r="J726"/>
  <c r="J718"/>
  <c r="J712"/>
  <c r="J673"/>
  <c r="BK650"/>
  <c r="J626"/>
  <c r="J587"/>
  <c r="BK579"/>
  <c r="J570"/>
  <c r="BK557"/>
  <c r="BK549"/>
  <c r="BK534"/>
  <c r="BK518"/>
  <c r="BK512"/>
  <c r="BK486"/>
  <c r="J474"/>
  <c r="J448"/>
  <c r="BK430"/>
  <c r="J425"/>
  <c r="J404"/>
  <c r="BK396"/>
  <c r="J377"/>
  <c r="BK359"/>
  <c r="J326"/>
  <c r="BK309"/>
  <c r="BK269"/>
  <c r="BK239"/>
  <c r="BK224"/>
  <c r="J219"/>
  <c r="BK209"/>
  <c r="BK181"/>
  <c r="BK166"/>
  <c r="F37"/>
  <c i="4" r="BK171"/>
  <c r="BK141"/>
  <c r="J150"/>
  <c r="J145"/>
  <c i="5" r="J203"/>
  <c r="J132"/>
  <c r="BK169"/>
  <c r="J137"/>
  <c r="BK172"/>
  <c r="J141"/>
  <c r="J190"/>
  <c r="BK189"/>
  <c r="J162"/>
  <c r="BK140"/>
  <c r="J183"/>
  <c r="J153"/>
  <c r="J204"/>
  <c r="BK182"/>
  <c r="BK174"/>
  <c r="J158"/>
  <c r="BK143"/>
  <c i="6" r="BK154"/>
  <c r="BK137"/>
  <c r="BK153"/>
  <c r="BK213"/>
  <c r="BK192"/>
  <c r="BK178"/>
  <c r="J172"/>
  <c r="J217"/>
  <c r="J165"/>
  <c r="BK156"/>
  <c r="BK152"/>
  <c r="J137"/>
  <c i="7" r="J259"/>
  <c r="J234"/>
  <c r="J197"/>
  <c r="J138"/>
  <c r="BK238"/>
  <c r="J193"/>
  <c r="J140"/>
  <c r="BK227"/>
  <c r="J196"/>
  <c r="J143"/>
  <c r="BK241"/>
  <c r="BK199"/>
  <c r="BK163"/>
  <c r="J254"/>
  <c r="BK219"/>
  <c r="J163"/>
  <c r="BK268"/>
  <c r="BK210"/>
  <c r="BK160"/>
  <c r="BK271"/>
  <c r="J260"/>
  <c r="BK255"/>
  <c r="J243"/>
  <c r="J225"/>
  <c r="J213"/>
  <c r="BK203"/>
  <c r="BK192"/>
  <c r="BK185"/>
  <c r="BK177"/>
  <c r="BK165"/>
  <c r="BK150"/>
  <c r="J142"/>
  <c r="BK137"/>
  <c r="BK240"/>
  <c r="J133"/>
  <c i="8" r="BK155"/>
  <c r="J155"/>
  <c r="BK148"/>
  <c r="J140"/>
  <c r="BK130"/>
  <c r="J156"/>
  <c r="BK161"/>
  <c r="J149"/>
  <c r="BK143"/>
  <c r="BK136"/>
  <c r="BK127"/>
  <c i="9" r="J134"/>
  <c r="J132"/>
  <c i="2" r="J925"/>
  <c r="J917"/>
  <c r="J914"/>
  <c r="J907"/>
  <c r="BK847"/>
  <c r="J817"/>
  <c r="BK809"/>
  <c r="BK779"/>
  <c r="BK767"/>
  <c r="BK754"/>
  <c r="J738"/>
  <c r="BK722"/>
  <c r="J713"/>
  <c r="J693"/>
  <c r="BK673"/>
  <c r="BK660"/>
  <c r="BK655"/>
  <c r="BK646"/>
  <c r="J634"/>
  <c r="BK618"/>
  <c r="BK611"/>
  <c r="J582"/>
  <c r="J580"/>
  <c r="BK572"/>
  <c r="BK562"/>
  <c r="BK555"/>
  <c r="BK545"/>
  <c r="BK542"/>
  <c r="J532"/>
  <c r="J518"/>
  <c r="J512"/>
  <c r="BK497"/>
  <c r="BK488"/>
  <c r="J484"/>
  <c r="J468"/>
  <c r="BK441"/>
  <c r="BK427"/>
  <c r="J424"/>
  <c r="J408"/>
  <c r="BK402"/>
  <c r="J396"/>
  <c r="BK363"/>
  <c r="BK331"/>
  <c r="J318"/>
  <c r="J295"/>
  <c r="BK251"/>
  <c r="BK237"/>
  <c r="J224"/>
  <c r="BK217"/>
  <c r="J210"/>
  <c r="BK203"/>
  <c r="BK186"/>
  <c r="J173"/>
  <c r="BK153"/>
  <c r="J145"/>
  <c r="J36"/>
  <c i="4" r="J178"/>
  <c r="J163"/>
  <c r="J177"/>
  <c r="BK168"/>
  <c r="BK161"/>
  <c r="BK151"/>
  <c r="BK143"/>
  <c r="J162"/>
  <c r="J129"/>
  <c r="J143"/>
  <c i="5" r="BK177"/>
  <c r="BK145"/>
  <c r="BK196"/>
  <c r="J171"/>
  <c r="BK142"/>
  <c r="BK183"/>
  <c r="J201"/>
  <c r="BK168"/>
  <c r="J159"/>
  <c r="BK144"/>
  <c i="6" r="BK172"/>
  <c r="J135"/>
  <c r="J163"/>
  <c r="BK210"/>
  <c r="J129"/>
  <c r="J208"/>
  <c r="BK191"/>
  <c r="BK176"/>
  <c r="J151"/>
  <c r="BK200"/>
  <c r="J161"/>
  <c r="J156"/>
  <c r="BK150"/>
  <c r="J133"/>
  <c i="7" r="BK236"/>
  <c r="BK213"/>
  <c r="J164"/>
  <c r="BK136"/>
  <c r="J232"/>
  <c r="J204"/>
  <c r="BK261"/>
  <c r="BK211"/>
  <c r="J182"/>
  <c r="J136"/>
  <c r="J255"/>
  <c r="BK229"/>
  <c r="J203"/>
  <c r="J170"/>
  <c r="BK145"/>
  <c r="BK237"/>
  <c r="J174"/>
  <c r="BK266"/>
  <c r="BK225"/>
  <c r="J189"/>
  <c r="J147"/>
  <c r="BK270"/>
  <c r="BK264"/>
  <c r="BK253"/>
  <c r="BK245"/>
  <c r="J235"/>
  <c r="J229"/>
  <c r="BK217"/>
  <c r="BK208"/>
  <c r="BK204"/>
  <c r="BK198"/>
  <c r="J191"/>
  <c r="J183"/>
  <c r="J179"/>
  <c r="J175"/>
  <c r="J167"/>
  <c r="J153"/>
  <c r="BK144"/>
  <c r="J131"/>
  <c r="J233"/>
  <c r="J192"/>
  <c r="BK186"/>
  <c r="BK152"/>
  <c i="8" r="J123"/>
  <c r="J161"/>
  <c r="BK157"/>
  <c r="BK150"/>
  <c r="BK146"/>
  <c r="BK141"/>
  <c r="J136"/>
  <c r="BK125"/>
  <c r="J157"/>
  <c r="BK129"/>
  <c r="J124"/>
  <c r="BK153"/>
  <c r="BK142"/>
  <c r="J134"/>
  <c r="J138"/>
  <c i="9" r="J130"/>
  <c r="BK134"/>
  <c i="2" r="BK930"/>
  <c r="J923"/>
  <c r="BK918"/>
  <c r="J916"/>
  <c r="BK907"/>
  <c r="J905"/>
  <c r="J847"/>
  <c r="BK815"/>
  <c r="J809"/>
  <c r="J779"/>
  <c r="J767"/>
  <c r="J754"/>
  <c r="J734"/>
  <c r="BK730"/>
  <c r="BK724"/>
  <c r="BK717"/>
  <c r="J716"/>
  <c r="J697"/>
  <c r="J682"/>
  <c r="BK667"/>
  <c r="BK656"/>
  <c r="J655"/>
  <c r="BK642"/>
  <c r="BK634"/>
  <c r="BK582"/>
  <c r="J578"/>
  <c r="J566"/>
  <c r="J558"/>
  <c r="J551"/>
  <c r="J540"/>
  <c r="BK527"/>
  <c r="BK516"/>
  <c r="BK514"/>
  <c r="BK504"/>
  <c r="J497"/>
  <c r="J488"/>
  <c r="BK474"/>
  <c r="BK458"/>
  <c r="BK448"/>
  <c r="J430"/>
  <c r="J427"/>
  <c r="BK420"/>
  <c r="BK417"/>
  <c r="BK407"/>
  <c r="J403"/>
  <c r="BK397"/>
  <c r="J385"/>
  <c r="J353"/>
  <c r="J334"/>
  <c r="BK322"/>
  <c r="BK318"/>
  <c r="J299"/>
  <c r="BK257"/>
  <c r="BK246"/>
  <c r="J239"/>
  <c r="J232"/>
  <c r="J222"/>
  <c r="J217"/>
  <c r="J209"/>
  <c r="J196"/>
  <c r="J186"/>
  <c r="BK173"/>
  <c r="BK149"/>
  <c r="F38"/>
  <c i="4" r="BK182"/>
  <c r="BK173"/>
  <c r="BK160"/>
  <c r="J159"/>
  <c r="BK157"/>
  <c r="J156"/>
  <c r="J154"/>
  <c r="BK150"/>
  <c r="J147"/>
  <c r="J139"/>
  <c r="J136"/>
  <c r="J130"/>
  <c r="J183"/>
  <c r="BK178"/>
  <c r="J171"/>
  <c r="J169"/>
  <c r="BK163"/>
  <c r="J148"/>
  <c r="J131"/>
  <c r="BK169"/>
  <c r="J137"/>
  <c r="BK155"/>
  <c r="BK142"/>
  <c r="BK139"/>
  <c i="5" r="J180"/>
  <c r="BK135"/>
  <c r="BK192"/>
  <c r="J166"/>
  <c r="J202"/>
  <c r="J177"/>
  <c r="BK149"/>
  <c r="J135"/>
  <c r="BK167"/>
  <c r="BK138"/>
  <c r="J181"/>
  <c r="BK164"/>
  <c r="BK158"/>
  <c r="J138"/>
  <c r="BK197"/>
  <c r="J136"/>
  <c r="BK154"/>
  <c r="BK136"/>
  <c r="BK203"/>
  <c r="J192"/>
  <c r="J184"/>
  <c r="BK171"/>
  <c r="J164"/>
  <c r="J154"/>
  <c r="J145"/>
  <c i="6" r="J173"/>
  <c r="J147"/>
  <c r="BK215"/>
  <c r="J177"/>
  <c r="BK133"/>
  <c r="J192"/>
  <c r="BK145"/>
  <c r="BK219"/>
  <c r="BK205"/>
  <c r="BK188"/>
  <c r="J168"/>
  <c r="J191"/>
  <c r="BK161"/>
  <c r="BK131"/>
  <c r="J152"/>
  <c r="BK142"/>
  <c r="J131"/>
  <c i="7" r="J247"/>
  <c r="BK232"/>
  <c r="J176"/>
  <c i="2" l="1" r="BK180"/>
  <c r="J180"/>
  <c r="J101"/>
  <c r="P204"/>
  <c r="BK236"/>
  <c r="J236"/>
  <c r="J103"/>
  <c r="R395"/>
  <c r="T588"/>
  <c r="T725"/>
  <c r="T733"/>
  <c r="T877"/>
  <c r="T924"/>
  <c i="3" r="BK126"/>
  <c r="J126"/>
  <c r="J100"/>
  <c r="BK163"/>
  <c r="BK162"/>
  <c r="J162"/>
  <c r="J101"/>
  <c i="4" r="R135"/>
  <c i="5" r="BK128"/>
  <c r="J128"/>
  <c r="J98"/>
  <c r="T128"/>
  <c r="T127"/>
  <c r="R157"/>
  <c r="BK188"/>
  <c r="J188"/>
  <c r="J104"/>
  <c i="6" r="P126"/>
  <c r="T182"/>
  <c i="7" r="R129"/>
  <c r="R128"/>
  <c r="BK159"/>
  <c r="BK244"/>
  <c r="J244"/>
  <c r="J105"/>
  <c r="T262"/>
  <c i="8" r="T121"/>
  <c i="2" r="P180"/>
  <c r="T204"/>
  <c r="T236"/>
  <c r="P395"/>
  <c r="P520"/>
  <c r="BK556"/>
  <c r="J556"/>
  <c r="J110"/>
  <c r="T556"/>
  <c r="BK577"/>
  <c r="J577"/>
  <c r="J112"/>
  <c r="T577"/>
  <c r="T768"/>
  <c r="R909"/>
  <c r="R908"/>
  <c i="3" r="R126"/>
  <c r="R125"/>
  <c i="4" r="P124"/>
  <c r="P123"/>
  <c r="BK185"/>
  <c r="J185"/>
  <c r="J102"/>
  <c i="5" r="P161"/>
  <c i="6" r="P162"/>
  <c r="BK182"/>
  <c r="J182"/>
  <c r="J101"/>
  <c r="P202"/>
  <c i="7" r="T129"/>
  <c r="T128"/>
  <c r="P159"/>
  <c r="P244"/>
  <c r="BK272"/>
  <c r="J272"/>
  <c r="J107"/>
  <c i="8" r="BK121"/>
  <c r="J121"/>
  <c r="J98"/>
  <c r="P158"/>
  <c i="2" r="P144"/>
  <c r="BK204"/>
  <c r="J204"/>
  <c r="J102"/>
  <c r="P236"/>
  <c r="BK395"/>
  <c r="J395"/>
  <c r="J105"/>
  <c r="BK520"/>
  <c r="J520"/>
  <c r="J109"/>
  <c r="P588"/>
  <c r="P725"/>
  <c r="P733"/>
  <c r="BK909"/>
  <c r="BK908"/>
  <c r="J908"/>
  <c r="J118"/>
  <c i="3" r="T126"/>
  <c r="T125"/>
  <c i="4" r="T135"/>
  <c i="5" r="BK161"/>
  <c r="J161"/>
  <c r="J102"/>
  <c r="T199"/>
  <c r="T198"/>
  <c i="6" r="R126"/>
  <c r="R167"/>
  <c r="P196"/>
  <c i="7" r="R159"/>
  <c r="BK262"/>
  <c r="J262"/>
  <c r="J106"/>
  <c i="2" r="BK240"/>
  <c r="J240"/>
  <c r="J104"/>
  <c r="T503"/>
  <c r="P577"/>
  <c r="R768"/>
  <c r="T909"/>
  <c r="T908"/>
  <c i="3" r="P163"/>
  <c r="P162"/>
  <c i="4" r="T124"/>
  <c r="T123"/>
  <c i="5" r="P134"/>
  <c r="P188"/>
  <c r="P187"/>
  <c i="6" r="T167"/>
  <c r="R196"/>
  <c i="7" r="T159"/>
  <c r="T244"/>
  <c r="T272"/>
  <c i="8" r="R121"/>
  <c r="T158"/>
  <c i="2" r="T144"/>
  <c r="R204"/>
  <c r="R236"/>
  <c r="T395"/>
  <c r="R588"/>
  <c r="R725"/>
  <c r="R733"/>
  <c r="P877"/>
  <c r="R924"/>
  <c i="3" r="T163"/>
  <c r="T162"/>
  <c i="4" r="BK124"/>
  <c r="J124"/>
  <c r="J98"/>
  <c r="P185"/>
  <c i="5" r="T134"/>
  <c r="T188"/>
  <c r="T187"/>
  <c i="6" r="T126"/>
  <c r="T162"/>
  <c r="BK202"/>
  <c r="J202"/>
  <c r="J103"/>
  <c i="7" r="P135"/>
  <c r="BK206"/>
  <c r="J206"/>
  <c r="J104"/>
  <c i="8" r="P121"/>
  <c r="P120"/>
  <c r="P119"/>
  <c i="1" r="AU102"/>
  <c i="8" r="R158"/>
  <c i="2" r="R144"/>
  <c r="R240"/>
  <c r="R503"/>
  <c r="R520"/>
  <c r="R556"/>
  <c r="R577"/>
  <c r="P768"/>
  <c r="P909"/>
  <c r="P908"/>
  <c i="3" r="R163"/>
  <c r="R162"/>
  <c i="4" r="BK135"/>
  <c r="J135"/>
  <c r="J100"/>
  <c i="5" r="R128"/>
  <c r="R127"/>
  <c r="BK157"/>
  <c r="J157"/>
  <c r="J101"/>
  <c r="T157"/>
  <c r="BK199"/>
  <c r="J199"/>
  <c r="J106"/>
  <c i="6" r="BK167"/>
  <c r="J167"/>
  <c r="J100"/>
  <c r="R202"/>
  <c i="7" r="P129"/>
  <c r="P128"/>
  <c r="BK148"/>
  <c r="J148"/>
  <c r="J101"/>
  <c r="T206"/>
  <c r="R272"/>
  <c i="2" r="R180"/>
  <c r="P240"/>
  <c r="BK503"/>
  <c r="J503"/>
  <c r="J106"/>
  <c r="BK588"/>
  <c r="J588"/>
  <c r="J113"/>
  <c r="BK725"/>
  <c r="J725"/>
  <c r="J114"/>
  <c r="BK733"/>
  <c r="J733"/>
  <c r="J115"/>
  <c r="BK877"/>
  <c r="J877"/>
  <c r="J117"/>
  <c r="BK924"/>
  <c r="J924"/>
  <c r="J120"/>
  <c i="3" r="P126"/>
  <c r="P125"/>
  <c r="P124"/>
  <c i="1" r="AU97"/>
  <c i="4" r="R124"/>
  <c r="R123"/>
  <c r="T185"/>
  <c i="5" r="BK134"/>
  <c r="BK133"/>
  <c r="J133"/>
  <c r="J99"/>
  <c r="R161"/>
  <c r="P199"/>
  <c r="P198"/>
  <c i="6" r="P182"/>
  <c r="T196"/>
  <c i="7" r="T135"/>
  <c r="R206"/>
  <c r="R262"/>
  <c i="8" r="BK158"/>
  <c r="J158"/>
  <c r="J99"/>
  <c i="2" r="BK144"/>
  <c r="T180"/>
  <c r="T240"/>
  <c r="P503"/>
  <c r="T520"/>
  <c r="T519"/>
  <c r="P556"/>
  <c r="BK768"/>
  <c r="J768"/>
  <c r="J116"/>
  <c r="R877"/>
  <c r="P924"/>
  <c i="4" r="P135"/>
  <c r="P134"/>
  <c r="P122"/>
  <c i="1" r="AU98"/>
  <c i="4" r="R185"/>
  <c i="5" r="P128"/>
  <c r="P127"/>
  <c r="R134"/>
  <c r="P157"/>
  <c r="T161"/>
  <c r="R188"/>
  <c r="R187"/>
  <c r="R199"/>
  <c r="R198"/>
  <c i="6" r="BK126"/>
  <c r="BK162"/>
  <c r="J162"/>
  <c r="J99"/>
  <c r="R162"/>
  <c r="P167"/>
  <c r="R182"/>
  <c r="BK196"/>
  <c r="J196"/>
  <c r="J102"/>
  <c r="T202"/>
  <c i="7" r="BK129"/>
  <c r="J129"/>
  <c r="J98"/>
  <c r="BK135"/>
  <c r="J135"/>
  <c r="J100"/>
  <c r="R135"/>
  <c r="R134"/>
  <c r="P148"/>
  <c r="R148"/>
  <c r="T148"/>
  <c r="T134"/>
  <c r="P206"/>
  <c r="R244"/>
  <c r="P262"/>
  <c r="P272"/>
  <c i="9" r="BK124"/>
  <c r="J124"/>
  <c r="J98"/>
  <c r="P124"/>
  <c r="R124"/>
  <c r="T124"/>
  <c r="BK133"/>
  <c r="J133"/>
  <c r="J102"/>
  <c r="P133"/>
  <c r="R133"/>
  <c r="T133"/>
  <c i="6" r="BK221"/>
  <c r="J221"/>
  <c r="J104"/>
  <c i="2" r="BK571"/>
  <c r="J571"/>
  <c r="J111"/>
  <c r="BK517"/>
  <c r="J517"/>
  <c r="J107"/>
  <c i="9" r="BK127"/>
  <c r="J127"/>
  <c r="J99"/>
  <c r="BK129"/>
  <c r="J129"/>
  <c r="J100"/>
  <c r="BK131"/>
  <c r="J131"/>
  <c r="J101"/>
  <c r="F92"/>
  <c i="8" r="BK120"/>
  <c r="J120"/>
  <c r="J97"/>
  <c i="9" r="J89"/>
  <c r="J92"/>
  <c r="BE126"/>
  <c r="BE128"/>
  <c r="BE130"/>
  <c r="BE132"/>
  <c r="BE134"/>
  <c r="BE135"/>
  <c r="E112"/>
  <c r="BE125"/>
  <c i="8" r="E109"/>
  <c r="BE128"/>
  <c r="BE129"/>
  <c r="BE125"/>
  <c r="BE126"/>
  <c r="BE131"/>
  <c r="BE132"/>
  <c r="BE133"/>
  <c r="BE135"/>
  <c r="BE139"/>
  <c r="BE140"/>
  <c r="BE141"/>
  <c r="BE148"/>
  <c r="BE155"/>
  <c r="BE156"/>
  <c r="BE159"/>
  <c r="BE161"/>
  <c r="BE123"/>
  <c r="BE157"/>
  <c r="F92"/>
  <c r="BE124"/>
  <c r="BE138"/>
  <c i="7" r="J159"/>
  <c r="J103"/>
  <c i="8" r="J116"/>
  <c r="J89"/>
  <c r="BE122"/>
  <c r="BE127"/>
  <c r="BE130"/>
  <c r="BE136"/>
  <c r="BE137"/>
  <c r="BE142"/>
  <c r="BE144"/>
  <c r="BE145"/>
  <c r="BE146"/>
  <c r="BE147"/>
  <c r="BE149"/>
  <c r="BE150"/>
  <c r="BE151"/>
  <c r="BE152"/>
  <c r="BE153"/>
  <c r="BE154"/>
  <c r="BE160"/>
  <c r="BE134"/>
  <c r="BE143"/>
  <c i="7" r="BK134"/>
  <c r="J134"/>
  <c r="J99"/>
  <c r="J92"/>
  <c r="BE136"/>
  <c r="BE193"/>
  <c r="BE202"/>
  <c r="BE217"/>
  <c r="BE219"/>
  <c r="BE230"/>
  <c r="BE248"/>
  <c r="E85"/>
  <c r="J121"/>
  <c r="BE138"/>
  <c r="BE140"/>
  <c r="BE142"/>
  <c r="BE147"/>
  <c r="BE149"/>
  <c r="BE153"/>
  <c r="BE154"/>
  <c r="BE155"/>
  <c r="BE168"/>
  <c r="BE173"/>
  <c r="BE175"/>
  <c r="BE181"/>
  <c r="BE182"/>
  <c r="BE186"/>
  <c r="BE190"/>
  <c r="BE192"/>
  <c r="BE195"/>
  <c r="BE198"/>
  <c r="BE200"/>
  <c r="BE201"/>
  <c r="BE211"/>
  <c r="BE216"/>
  <c r="BE220"/>
  <c r="BE222"/>
  <c r="BE223"/>
  <c r="BE232"/>
  <c r="BE233"/>
  <c r="BE235"/>
  <c r="BE238"/>
  <c r="BE240"/>
  <c r="BE246"/>
  <c r="BE247"/>
  <c r="BE250"/>
  <c r="BE251"/>
  <c r="BE256"/>
  <c r="BE263"/>
  <c r="BE265"/>
  <c r="BE267"/>
  <c r="BE268"/>
  <c r="BE271"/>
  <c r="BE273"/>
  <c r="BE274"/>
  <c i="6" r="J126"/>
  <c r="J98"/>
  <c i="7" r="BE133"/>
  <c r="BE150"/>
  <c r="BE162"/>
  <c r="BE183"/>
  <c r="BE197"/>
  <c r="BE226"/>
  <c r="BE241"/>
  <c r="BE243"/>
  <c r="BE253"/>
  <c r="BE261"/>
  <c r="BE269"/>
  <c r="BE275"/>
  <c r="BE132"/>
  <c r="BE157"/>
  <c r="BE176"/>
  <c r="BE214"/>
  <c r="BE218"/>
  <c r="BE224"/>
  <c r="BE249"/>
  <c r="BE260"/>
  <c r="BE139"/>
  <c r="BE141"/>
  <c r="BE151"/>
  <c r="BE160"/>
  <c r="BE166"/>
  <c r="BE174"/>
  <c r="BE184"/>
  <c r="BE194"/>
  <c r="BE196"/>
  <c r="BE204"/>
  <c r="BE213"/>
  <c r="BE215"/>
  <c r="BE221"/>
  <c r="BE231"/>
  <c r="BE242"/>
  <c r="BE245"/>
  <c r="BE258"/>
  <c r="BE266"/>
  <c r="F124"/>
  <c r="BE144"/>
  <c r="BE145"/>
  <c r="BE146"/>
  <c r="BE156"/>
  <c r="BE163"/>
  <c r="BE164"/>
  <c r="BE167"/>
  <c r="BE170"/>
  <c r="BE171"/>
  <c r="BE172"/>
  <c r="BE177"/>
  <c r="BE179"/>
  <c r="BE180"/>
  <c r="BE188"/>
  <c r="BE189"/>
  <c r="BE191"/>
  <c r="BE203"/>
  <c r="BE207"/>
  <c r="BE208"/>
  <c r="BE209"/>
  <c r="BE210"/>
  <c r="BE228"/>
  <c r="BE237"/>
  <c r="BE252"/>
  <c r="BE254"/>
  <c r="BE255"/>
  <c r="BE259"/>
  <c r="BE131"/>
  <c r="BE137"/>
  <c r="BE143"/>
  <c r="BE178"/>
  <c r="BE185"/>
  <c r="BE227"/>
  <c r="BE229"/>
  <c r="BE234"/>
  <c r="BE236"/>
  <c r="BE239"/>
  <c r="BE257"/>
  <c r="BE264"/>
  <c r="BE130"/>
  <c r="BE152"/>
  <c r="BE161"/>
  <c r="BE165"/>
  <c r="BE169"/>
  <c r="BE187"/>
  <c r="BE199"/>
  <c r="BE205"/>
  <c r="BE212"/>
  <c r="BE225"/>
  <c r="BE270"/>
  <c i="6" r="J89"/>
  <c i="5" r="BK127"/>
  <c i="6" r="E85"/>
  <c r="F92"/>
  <c r="BE127"/>
  <c r="BE129"/>
  <c r="BE133"/>
  <c r="BE153"/>
  <c r="BE155"/>
  <c r="BE137"/>
  <c r="BE150"/>
  <c i="5" r="J134"/>
  <c r="J100"/>
  <c i="6" r="J121"/>
  <c r="BE128"/>
  <c r="BE135"/>
  <c r="BE139"/>
  <c r="BE144"/>
  <c r="BE154"/>
  <c r="BE172"/>
  <c r="BE187"/>
  <c r="BE188"/>
  <c r="BE147"/>
  <c r="BE157"/>
  <c r="BE165"/>
  <c r="BE168"/>
  <c r="BE170"/>
  <c r="BE173"/>
  <c r="BE176"/>
  <c r="BE177"/>
  <c r="BE183"/>
  <c r="BE192"/>
  <c r="BE197"/>
  <c r="BE198"/>
  <c r="BE205"/>
  <c r="BE208"/>
  <c r="BE210"/>
  <c r="BE213"/>
  <c r="BE215"/>
  <c r="BE219"/>
  <c r="BE222"/>
  <c r="BE142"/>
  <c r="BE151"/>
  <c r="BE156"/>
  <c r="BE158"/>
  <c r="BE163"/>
  <c r="BE171"/>
  <c i="5" r="BK198"/>
  <c r="J198"/>
  <c r="J105"/>
  <c i="6" r="BE145"/>
  <c r="BE152"/>
  <c r="BE178"/>
  <c r="BE186"/>
  <c r="BE200"/>
  <c r="BE131"/>
  <c r="BE159"/>
  <c r="BE161"/>
  <c r="BE174"/>
  <c r="BE180"/>
  <c r="BE191"/>
  <c r="BE203"/>
  <c r="BE217"/>
  <c i="5" r="J92"/>
  <c r="J120"/>
  <c r="F123"/>
  <c r="BE131"/>
  <c r="BE140"/>
  <c r="BE141"/>
  <c r="BE142"/>
  <c r="BE143"/>
  <c r="BE145"/>
  <c r="BE148"/>
  <c r="BE155"/>
  <c r="BE158"/>
  <c r="BE166"/>
  <c r="BE172"/>
  <c r="BE173"/>
  <c r="BE178"/>
  <c r="BE185"/>
  <c r="BE189"/>
  <c r="BE192"/>
  <c r="BE196"/>
  <c r="BE204"/>
  <c i="4" r="BK134"/>
  <c r="J134"/>
  <c r="J99"/>
  <c i="5" r="BE132"/>
  <c r="BE135"/>
  <c r="BE138"/>
  <c r="BE147"/>
  <c r="BE149"/>
  <c r="BE151"/>
  <c r="BE167"/>
  <c r="BE168"/>
  <c r="BE170"/>
  <c r="BE175"/>
  <c r="BE179"/>
  <c r="BE181"/>
  <c r="BE195"/>
  <c r="BE202"/>
  <c r="BE144"/>
  <c r="BE150"/>
  <c r="BE153"/>
  <c r="BE160"/>
  <c r="BE165"/>
  <c r="BE186"/>
  <c r="BE193"/>
  <c r="BE205"/>
  <c r="E116"/>
  <c r="BE139"/>
  <c r="BE154"/>
  <c r="BE169"/>
  <c r="BE171"/>
  <c r="BE130"/>
  <c r="BE152"/>
  <c r="BE162"/>
  <c r="BE177"/>
  <c r="BE180"/>
  <c r="BE197"/>
  <c r="BE129"/>
  <c r="BE137"/>
  <c r="BE159"/>
  <c r="BE164"/>
  <c r="BE182"/>
  <c r="BE184"/>
  <c r="BE190"/>
  <c r="BE191"/>
  <c r="BE200"/>
  <c r="BE201"/>
  <c r="BE203"/>
  <c r="BE136"/>
  <c r="BE146"/>
  <c r="BE163"/>
  <c r="BE156"/>
  <c r="BE174"/>
  <c r="BE176"/>
  <c r="BE183"/>
  <c r="BE194"/>
  <c i="4" r="J92"/>
  <c r="BE128"/>
  <c r="BE133"/>
  <c r="BE141"/>
  <c r="BE142"/>
  <c r="BE151"/>
  <c i="3" r="J163"/>
  <c r="J102"/>
  <c i="4" r="BE129"/>
  <c r="BE136"/>
  <c r="BE137"/>
  <c r="BE146"/>
  <c r="BE125"/>
  <c r="BE131"/>
  <c r="BE139"/>
  <c r="BE143"/>
  <c r="BE147"/>
  <c r="E85"/>
  <c r="F119"/>
  <c r="BE130"/>
  <c r="BE138"/>
  <c r="BE140"/>
  <c r="BE150"/>
  <c r="BE153"/>
  <c r="BE156"/>
  <c r="BE160"/>
  <c r="BE162"/>
  <c r="BE170"/>
  <c r="BE172"/>
  <c r="BE175"/>
  <c r="BE186"/>
  <c r="BE187"/>
  <c r="BE126"/>
  <c r="BE144"/>
  <c r="BE145"/>
  <c r="BE152"/>
  <c r="BE154"/>
  <c r="BE155"/>
  <c r="BE158"/>
  <c r="BE161"/>
  <c r="BE164"/>
  <c r="BE166"/>
  <c r="BE167"/>
  <c r="BE169"/>
  <c r="BE176"/>
  <c r="BE179"/>
  <c r="BE183"/>
  <c r="BE188"/>
  <c r="J116"/>
  <c r="BE148"/>
  <c r="BE159"/>
  <c r="BE174"/>
  <c i="3" r="BK125"/>
  <c r="J125"/>
  <c r="J99"/>
  <c i="4" r="BE127"/>
  <c r="BE132"/>
  <c r="BE149"/>
  <c r="BE157"/>
  <c r="BE163"/>
  <c r="BE165"/>
  <c r="BE168"/>
  <c r="BE171"/>
  <c r="BE173"/>
  <c r="BE177"/>
  <c r="BE178"/>
  <c r="BE180"/>
  <c r="BE181"/>
  <c r="BE182"/>
  <c i="3" r="F94"/>
  <c r="BE128"/>
  <c r="BE131"/>
  <c r="BE144"/>
  <c r="BE154"/>
  <c r="BE159"/>
  <c r="BE165"/>
  <c r="BE172"/>
  <c i="2" r="J144"/>
  <c r="J100"/>
  <c r="J909"/>
  <c r="J119"/>
  <c i="3" r="BE133"/>
  <c r="BE158"/>
  <c r="BE173"/>
  <c r="J118"/>
  <c r="BE138"/>
  <c r="BE143"/>
  <c r="BE151"/>
  <c r="BE139"/>
  <c r="BE147"/>
  <c r="BE148"/>
  <c r="BE170"/>
  <c r="BE136"/>
  <c r="BE137"/>
  <c r="BE142"/>
  <c r="BE166"/>
  <c r="BE177"/>
  <c r="E85"/>
  <c r="J121"/>
  <c r="BE129"/>
  <c r="BE130"/>
  <c r="BE132"/>
  <c r="BE134"/>
  <c r="BE140"/>
  <c r="BE141"/>
  <c r="BE146"/>
  <c r="BE149"/>
  <c r="BE150"/>
  <c r="BE153"/>
  <c r="BE155"/>
  <c r="BE156"/>
  <c r="BE157"/>
  <c r="BE160"/>
  <c r="BE161"/>
  <c r="BE168"/>
  <c r="BE171"/>
  <c r="BE174"/>
  <c r="BE175"/>
  <c r="BE176"/>
  <c r="BE178"/>
  <c r="BE179"/>
  <c r="BE180"/>
  <c r="BE127"/>
  <c r="BE135"/>
  <c r="BE145"/>
  <c r="BE152"/>
  <c r="BE164"/>
  <c r="BE167"/>
  <c r="BE169"/>
  <c i="1" r="BB96"/>
  <c r="AW96"/>
  <c r="BA96"/>
  <c r="BC96"/>
  <c i="2" r="E85"/>
  <c r="J91"/>
  <c r="F94"/>
  <c r="J94"/>
  <c r="BE145"/>
  <c r="BE149"/>
  <c r="BE153"/>
  <c r="BE166"/>
  <c r="BE169"/>
  <c r="BE173"/>
  <c r="BE176"/>
  <c r="BE181"/>
  <c r="BE186"/>
  <c r="BE190"/>
  <c r="BE196"/>
  <c r="BE199"/>
  <c r="BE203"/>
  <c r="BE205"/>
  <c r="BE209"/>
  <c r="BE210"/>
  <c r="BE213"/>
  <c r="BE215"/>
  <c r="BE217"/>
  <c r="BE219"/>
  <c r="BE220"/>
  <c r="BE222"/>
  <c r="BE224"/>
  <c r="BE228"/>
  <c r="BE230"/>
  <c r="BE232"/>
  <c r="BE237"/>
  <c r="BE238"/>
  <c r="BE239"/>
  <c r="BE241"/>
  <c r="BE246"/>
  <c r="BE251"/>
  <c r="BE257"/>
  <c r="BE269"/>
  <c r="BE278"/>
  <c r="BE283"/>
  <c r="BE295"/>
  <c r="BE299"/>
  <c r="BE309"/>
  <c r="BE318"/>
  <c r="BE321"/>
  <c r="BE322"/>
  <c r="BE325"/>
  <c r="BE326"/>
  <c r="BE331"/>
  <c r="BE333"/>
  <c r="BE334"/>
  <c r="BE337"/>
  <c r="BE353"/>
  <c r="BE359"/>
  <c r="BE363"/>
  <c r="BE367"/>
  <c r="BE373"/>
  <c r="BE377"/>
  <c r="BE385"/>
  <c r="BE389"/>
  <c r="BE396"/>
  <c r="BE397"/>
  <c r="BE398"/>
  <c r="BE400"/>
  <c r="BE402"/>
  <c r="BE403"/>
  <c r="BE404"/>
  <c r="BE405"/>
  <c r="BE407"/>
  <c r="BE408"/>
  <c r="BE412"/>
  <c r="BE417"/>
  <c r="BE420"/>
  <c r="BE424"/>
  <c r="BE425"/>
  <c r="BE426"/>
  <c r="BE427"/>
  <c r="BE428"/>
  <c r="BE429"/>
  <c r="BE430"/>
  <c r="BE441"/>
  <c r="BE448"/>
  <c r="BE450"/>
  <c r="BE453"/>
  <c r="BE458"/>
  <c r="BE468"/>
  <c r="BE474"/>
  <c r="BE476"/>
  <c r="BE482"/>
  <c r="BE484"/>
  <c r="BE486"/>
  <c r="BE488"/>
  <c r="BE490"/>
  <c r="BE494"/>
  <c r="BE497"/>
  <c r="BE498"/>
  <c r="BE504"/>
  <c r="BE509"/>
  <c r="BE512"/>
  <c r="BE514"/>
  <c r="BE516"/>
  <c r="BE518"/>
  <c r="BE521"/>
  <c r="BE527"/>
  <c r="BE529"/>
  <c r="BE532"/>
  <c r="BE534"/>
  <c r="BE540"/>
  <c r="BE542"/>
  <c r="BE543"/>
  <c r="BE545"/>
  <c r="BE549"/>
  <c r="BE551"/>
  <c r="BE553"/>
  <c r="BE555"/>
  <c r="BE557"/>
  <c r="BE558"/>
  <c r="BE561"/>
  <c r="BE562"/>
  <c r="BE566"/>
  <c r="BE570"/>
  <c r="BE572"/>
  <c r="BE578"/>
  <c r="BE579"/>
  <c r="BE580"/>
  <c r="BE581"/>
  <c r="BE582"/>
  <c r="BE587"/>
  <c r="BE589"/>
  <c r="BE611"/>
  <c r="BE615"/>
  <c r="BE618"/>
  <c r="BE626"/>
  <c r="BE630"/>
  <c r="BE634"/>
  <c r="BE638"/>
  <c r="BE642"/>
  <c r="BE646"/>
  <c r="BE648"/>
  <c r="BE650"/>
  <c r="BE655"/>
  <c r="BE656"/>
  <c r="BE660"/>
  <c r="BE661"/>
  <c r="BE667"/>
  <c r="BE670"/>
  <c r="BE673"/>
  <c r="BE682"/>
  <c r="BE689"/>
  <c r="BE693"/>
  <c r="BE697"/>
  <c r="BE701"/>
  <c r="BE712"/>
  <c r="BE713"/>
  <c r="BE716"/>
  <c r="BE717"/>
  <c r="BE718"/>
  <c r="BE722"/>
  <c r="BE724"/>
  <c r="BE726"/>
  <c r="BE730"/>
  <c r="BE732"/>
  <c r="BE734"/>
  <c r="BE738"/>
  <c r="BE742"/>
  <c r="BE754"/>
  <c r="BE766"/>
  <c r="BE767"/>
  <c r="BE769"/>
  <c r="BE779"/>
  <c r="BE789"/>
  <c r="BE799"/>
  <c r="BE809"/>
  <c r="BE811"/>
  <c r="BE815"/>
  <c r="BE817"/>
  <c r="BE838"/>
  <c r="BE847"/>
  <c r="BE868"/>
  <c r="BE878"/>
  <c r="BE905"/>
  <c r="BE906"/>
  <c r="BE907"/>
  <c r="BE910"/>
  <c r="BE912"/>
  <c r="BE914"/>
  <c r="BE916"/>
  <c r="BE917"/>
  <c r="BE918"/>
  <c r="BE919"/>
  <c r="BE921"/>
  <c r="BE923"/>
  <c r="BE925"/>
  <c r="BE927"/>
  <c r="BE930"/>
  <c i="1" r="BD96"/>
  <c r="AS94"/>
  <c i="4" r="F37"/>
  <c i="1" r="BD98"/>
  <c i="5" r="F34"/>
  <c i="1" r="BA99"/>
  <c i="6" r="J34"/>
  <c i="1" r="AW100"/>
  <c i="7" r="F34"/>
  <c i="1" r="BA101"/>
  <c i="3" r="J36"/>
  <c i="1" r="AW97"/>
  <c i="4" r="F35"/>
  <c i="1" r="BB98"/>
  <c i="6" r="F37"/>
  <c i="1" r="BD100"/>
  <c i="8" r="F35"/>
  <c i="1" r="BB102"/>
  <c i="8" r="F34"/>
  <c i="1" r="BA102"/>
  <c i="8" r="F36"/>
  <c i="1" r="BC102"/>
  <c i="9" r="J34"/>
  <c i="1" r="AW103"/>
  <c i="4" r="F36"/>
  <c i="1" r="BC98"/>
  <c i="5" r="J34"/>
  <c i="1" r="AW99"/>
  <c i="6" r="F34"/>
  <c i="1" r="BA100"/>
  <c i="7" r="F35"/>
  <c i="1" r="BB101"/>
  <c i="3" r="F39"/>
  <c i="1" r="BD97"/>
  <c r="BD95"/>
  <c i="5" r="F37"/>
  <c i="1" r="BD99"/>
  <c i="6" r="F36"/>
  <c i="1" r="BC100"/>
  <c i="8" r="F37"/>
  <c i="1" r="BD102"/>
  <c i="8" r="J34"/>
  <c i="1" r="AW102"/>
  <c i="9" r="F36"/>
  <c i="1" r="BC103"/>
  <c i="9" r="F35"/>
  <c i="1" r="BB103"/>
  <c i="9" r="F34"/>
  <c i="1" r="BA103"/>
  <c i="9" r="F37"/>
  <c i="1" r="BD103"/>
  <c i="3" r="F36"/>
  <c i="1" r="BA97"/>
  <c r="BA95"/>
  <c r="AW95"/>
  <c i="5" r="F36"/>
  <c i="1" r="BC99"/>
  <c i="7" r="J34"/>
  <c i="1" r="AW101"/>
  <c i="3" r="F38"/>
  <c i="1" r="BC97"/>
  <c r="BC95"/>
  <c r="AY95"/>
  <c i="4" r="J34"/>
  <c i="1" r="AW98"/>
  <c i="6" r="F35"/>
  <c i="1" r="BB100"/>
  <c i="7" r="F37"/>
  <c i="1" r="BD101"/>
  <c i="3" r="F37"/>
  <c i="1" r="BB97"/>
  <c r="BB95"/>
  <c r="AX95"/>
  <c i="4" r="F34"/>
  <c i="1" r="BA98"/>
  <c i="5" r="F35"/>
  <c i="1" r="BB99"/>
  <c i="7" r="F36"/>
  <c i="1" r="BC101"/>
  <c i="9" l="1" r="R123"/>
  <c r="R122"/>
  <c i="2" r="R143"/>
  <c r="T143"/>
  <c r="T142"/>
  <c i="7" r="P158"/>
  <c i="3" r="R124"/>
  <c i="7" r="BK158"/>
  <c r="J158"/>
  <c r="J102"/>
  <c i="6" r="BK125"/>
  <c r="J125"/>
  <c r="J97"/>
  <c i="7" r="T158"/>
  <c r="T127"/>
  <c i="2" r="BK143"/>
  <c r="J143"/>
  <c r="J99"/>
  <c i="5" r="P133"/>
  <c r="P126"/>
  <c i="1" r="AU99"/>
  <c i="2" r="P519"/>
  <c i="6" r="P125"/>
  <c r="P124"/>
  <c i="1" r="AU100"/>
  <c i="9" r="T123"/>
  <c r="T122"/>
  <c i="4" r="T134"/>
  <c r="T122"/>
  <c i="2" r="P143"/>
  <c r="P142"/>
  <c i="1" r="AU96"/>
  <c i="6" r="T125"/>
  <c r="T124"/>
  <c i="3" r="T124"/>
  <c i="8" r="T120"/>
  <c r="T119"/>
  <c i="2" r="R519"/>
  <c i="7" r="P134"/>
  <c r="P127"/>
  <c i="1" r="AU101"/>
  <c i="7" r="R158"/>
  <c r="R127"/>
  <c i="9" r="P123"/>
  <c r="P122"/>
  <c i="1" r="AU103"/>
  <c i="8" r="R120"/>
  <c r="R119"/>
  <c i="5" r="R133"/>
  <c r="R126"/>
  <c r="T133"/>
  <c r="T126"/>
  <c i="6" r="R125"/>
  <c r="R124"/>
  <c i="4" r="R134"/>
  <c r="R122"/>
  <c i="7" r="BK128"/>
  <c r="J128"/>
  <c r="J97"/>
  <c i="2" r="BK519"/>
  <c r="J519"/>
  <c r="J108"/>
  <c i="4" r="BK123"/>
  <c r="J123"/>
  <c r="J97"/>
  <c i="5" r="BK187"/>
  <c r="J187"/>
  <c r="J103"/>
  <c i="9" r="BK123"/>
  <c r="J123"/>
  <c r="J97"/>
  <c i="8" r="BK119"/>
  <c r="J119"/>
  <c r="J96"/>
  <c i="7" r="BK127"/>
  <c r="J127"/>
  <c i="5" r="BK126"/>
  <c r="J126"/>
  <c r="J96"/>
  <c r="J127"/>
  <c r="J97"/>
  <c i="4" r="BK122"/>
  <c r="J122"/>
  <c i="3" r="BK124"/>
  <c r="J124"/>
  <c r="J98"/>
  <c i="2" r="J35"/>
  <c i="1" r="AV96"/>
  <c r="AT96"/>
  <c r="AU95"/>
  <c r="AU94"/>
  <c i="3" r="F35"/>
  <c i="1" r="AZ97"/>
  <c i="6" r="F33"/>
  <c i="1" r="AZ100"/>
  <c i="7" r="J30"/>
  <c i="1" r="AG101"/>
  <c i="8" r="F33"/>
  <c i="1" r="AZ102"/>
  <c r="BD94"/>
  <c r="W33"/>
  <c i="4" r="J30"/>
  <c i="1" r="AG98"/>
  <c i="5" r="J33"/>
  <c i="1" r="AV99"/>
  <c r="AT99"/>
  <c i="9" r="J33"/>
  <c i="1" r="AV103"/>
  <c r="AT103"/>
  <c i="9" r="F33"/>
  <c i="1" r="AZ103"/>
  <c i="5" r="F33"/>
  <c i="1" r="AZ99"/>
  <c r="BB94"/>
  <c r="W31"/>
  <c r="BC94"/>
  <c r="W32"/>
  <c i="3" r="J35"/>
  <c i="1" r="AV97"/>
  <c r="AT97"/>
  <c i="7" r="F33"/>
  <c i="1" r="AZ101"/>
  <c i="2" r="F35"/>
  <c i="1" r="AZ96"/>
  <c i="4" r="J33"/>
  <c i="1" r="AV98"/>
  <c r="AT98"/>
  <c i="7" r="J33"/>
  <c i="1" r="AV101"/>
  <c r="AT101"/>
  <c i="4" r="F33"/>
  <c i="1" r="AZ98"/>
  <c i="6" r="J33"/>
  <c i="1" r="AV100"/>
  <c r="AT100"/>
  <c i="8" r="J33"/>
  <c i="1" r="AV102"/>
  <c r="AT102"/>
  <c r="BA94"/>
  <c r="W30"/>
  <c i="2" l="1" r="R142"/>
  <c i="6" r="BK124"/>
  <c r="J124"/>
  <c r="J96"/>
  <c i="9" r="BK122"/>
  <c r="J122"/>
  <c i="2" r="BK142"/>
  <c r="J142"/>
  <c r="J98"/>
  <c i="1" r="AN101"/>
  <c i="7" r="J96"/>
  <c r="J39"/>
  <c i="1" r="AN98"/>
  <c i="4" r="J96"/>
  <c r="J39"/>
  <c i="9" r="J30"/>
  <c i="1" r="AG103"/>
  <c i="5" r="J30"/>
  <c i="1" r="AG99"/>
  <c r="AN99"/>
  <c r="AY94"/>
  <c i="3" r="J32"/>
  <c i="1" r="AG97"/>
  <c r="AN97"/>
  <c r="AX94"/>
  <c r="AW94"/>
  <c r="AK30"/>
  <c r="AZ95"/>
  <c r="AV95"/>
  <c r="AT95"/>
  <c i="8" r="J30"/>
  <c i="1" r="AG102"/>
  <c r="AN102"/>
  <c i="9" l="1" r="J39"/>
  <c r="J96"/>
  <c i="8" r="J39"/>
  <c i="5" r="J39"/>
  <c i="3" r="J41"/>
  <c i="1" r="AN103"/>
  <c i="2" r="J32"/>
  <c i="1" r="AG96"/>
  <c r="AN96"/>
  <c i="6" r="J30"/>
  <c i="1" r="AG100"/>
  <c r="AN100"/>
  <c r="AZ94"/>
  <c r="W29"/>
  <c i="2" l="1" r="J41"/>
  <c i="6" r="J39"/>
  <c i="1" r="AG95"/>
  <c r="AG94"/>
  <c r="AK26"/>
  <c r="AV94"/>
  <c r="AK29"/>
  <c r="AK35"/>
  <c l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<sst xmlns="http://schemas.openxmlformats.org/spreadsheetml/2006/main">
  <si>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</si>
  <si>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</si>
  <si>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</si>
  <si>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</si>
  <si>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{848caf88-3af1-4ded-860b-0c59c812a559}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</si>
  <si>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</si>
  <si>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</si>
  <si>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</si>
  <si>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</si>
  <si>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</si>
  <si>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</si>
  <si>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</si>
  <si>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</si>
  <si>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</si>
  <si>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7649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</si>
  <si>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</si>
  <si>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</si>
  <si>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Navýšení výkonu trafostanice M 109</t>
  </si>
  <si>
    <t>KSO:</t>
  </si>
  <si>
    <t>CC-CZ:</t>
  </si>
  <si>
    <t>Místo:</t>
  </si>
  <si>
    <t>Průmyslový areál Synthesia, a.s. Pardubice-Semtín</t>
  </si>
  <si>
    <t>Datum:</t>
  </si>
  <si>
    <t>4. 9. 2025</t>
  </si>
  <si>
    <t>Zadavatel:</t>
  </si>
  <si>
    <t>IČ:</t>
  </si>
  <si>
    <t>Synthesia, a.s.</t>
  </si>
  <si>
    <t>DIČ:</t>
  </si>
  <si>
    <t>Uchazeč:</t>
  </si>
  <si>
    <t>Vyplň údaj</t>
  </si>
  <si>
    <t>Projektant:</t>
  </si>
  <si>
    <t>Kovoprojekta Brno a.s.</t>
  </si>
  <si>
    <t>Zpracovatel: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</si>
  <si>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</si>
  <si>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</si>
  <si>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</si>
  <si>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</si>
  <si>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</si>
  <si>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</si>
  <si>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</si>
  <si>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</si>
  <si>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</si>
  <si>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</si>
  <si>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</si>
  <si>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</si>
  <si>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</si>
  <si>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</si>
  <si>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</si>
  <si>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</si>
  <si>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</si>
  <si>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</si>
  <si>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</si>
  <si>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</si>
  <si>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</si>
  <si>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</si>
  <si>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</si>
  <si>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</si>
  <si>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</si>
  <si>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</si>
  <si>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</si>
  <si>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</si>
  <si>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</si>
  <si>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</si>
  <si>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</si>
  <si>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</si>
  <si>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</si>
  <si>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</si>
  <si>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</si>
  <si>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</si>
  <si>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</si>
  <si>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</si>
  <si>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</si>
  <si>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</si>
  <si>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</si>
  <si>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</si>
  <si>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</si>
  <si>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</si>
  <si>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</si>
  <si>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</si>
  <si>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</si>
  <si>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</si>
  <si>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Rozvodna M 109</t>
  </si>
  <si>
    <t>STA</t>
  </si>
  <si>
    <t>1</t>
  </si>
  <si>
    <t>{caa4f83c-4e51-4d65-88f8-08703c522b6f}</t>
  </si>
  <si>
    <t>2</t>
  </si>
  <si>
    <t>/</t>
  </si>
  <si>
    <t>D.1.1</t>
  </si>
  <si>
    <t>Architektonicko - stavební řešení</t>
  </si>
  <si>
    <t>Soupis</t>
  </si>
  <si>
    <t>{da89ee42-9af7-4313-b440-91442291de40}</t>
  </si>
  <si>
    <t>D.1.2.5</t>
  </si>
  <si>
    <t>TPS - Silnoproud</t>
  </si>
  <si>
    <t>{8cabac39-e967-4094-a1a4-b95f1918bd26}</t>
  </si>
  <si>
    <t>SO 02</t>
  </si>
  <si>
    <t>Kiosek M 110</t>
  </si>
  <si>
    <t>{e905702e-c45f-4dc0-a5b5-649c8763ba80}</t>
  </si>
  <si>
    <t>IO 01</t>
  </si>
  <si>
    <t>Trasa silnoproud</t>
  </si>
  <si>
    <t>{a3e79d8b-2355-4c61-8ec3-32ee0a25b679}</t>
  </si>
  <si>
    <t>IO 02</t>
  </si>
  <si>
    <t xml:space="preserve"> Komunikace a zpevněné plochy</t>
  </si>
  <si>
    <t>ING</t>
  </si>
  <si>
    <t>{72799fd8-fd3b-476b-9343-b313d9a0cde9}</t>
  </si>
  <si>
    <t>PS01</t>
  </si>
  <si>
    <t>PRO</t>
  </si>
  <si>
    <t>{a132bc5f-346b-43ba-a428-92e8bd901f14}</t>
  </si>
  <si>
    <t>PS02</t>
  </si>
  <si>
    <t>Rozvodna M22</t>
  </si>
  <si>
    <t>{998b4cce-c3a9-4d0e-82a2-2bc17e8c0067}</t>
  </si>
  <si>
    <t>VRN</t>
  </si>
  <si>
    <t>Vedlejší rozpočtové náklady</t>
  </si>
  <si>
    <t>{fa660d2c-de1e-43eb-b893-87c7e5cdc09f}</t>
  </si>
  <si>
    <t>KRYCÍ LIST SOUPISU PRACÍ</t>
  </si>
  <si>
    <t>Objekt:</t>
  </si>
  <si>
    <t>SO 01 - Rozvodna M 109</t>
  </si>
  <si>
    <t>Soupis:</t>
  </si>
  <si>
    <t>D.1.1 - Architektonicko - stavební řešení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</si>
  <si>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</si>
  <si>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</si>
  <si>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</si>
  <si>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</si>
  <si>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</si>
  <si>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</si>
  <si>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</si>
  <si>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</si>
  <si>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</si>
  <si>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</si>
  <si>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</si>
  <si>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</si>
  <si>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</si>
  <si>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</si>
  <si>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</si>
  <si>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</si>
  <si>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 xml:space="preserve">    751 - Vzduchotechnika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</si>
  <si>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</si>
  <si>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</si>
  <si>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</si>
  <si>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</si>
  <si>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</si>
  <si>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</si>
  <si>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    789 - Povrchové úpravy ocelových konstrukcí a technologických zařízení</t>
  </si>
  <si>
    <t>M - Práce a dodávky M</t>
  </si>
  <si>
    <t xml:space="preserve">    46-M - Zemní práce při extr.mont.pracích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</si>
  <si>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</si>
  <si>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</si>
  <si>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</si>
  <si>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</si>
  <si>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</si>
  <si>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</si>
  <si>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</si>
  <si>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</si>
  <si>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</si>
  <si>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</si>
  <si>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</si>
  <si>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</si>
  <si>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</si>
  <si>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</si>
  <si>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</si>
  <si>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</si>
  <si>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</si>
  <si>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</si>
  <si>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</si>
  <si>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113106187</t>
  </si>
  <si>
    <t>Rozebrání dlažeb vozovek ze zámkové dlažby s ložem z kameniva strojně pl do 50 m2</t>
  </si>
  <si>
    <t>m2</t>
  </si>
  <si>
    <t>4</t>
  </si>
  <si>
    <t>1357015490</t>
  </si>
  <si>
    <t>VV</t>
  </si>
  <si>
    <t>" rozebrání původní dlažby před halou"</t>
  </si>
  <si>
    <t>10*5</t>
  </si>
  <si>
    <t>Součet</t>
  </si>
  <si>
    <t>113107312</t>
  </si>
  <si>
    <t>Odstranění podkladu z kameniva těženého tl přes 100 do 200 mm strojně pl do 50 m2</t>
  </si>
  <si>
    <t>863422427</t>
  </si>
  <si>
    <t>" rozebrání původního podkladu dlažby před halou"</t>
  </si>
  <si>
    <t>6</t>
  </si>
  <si>
    <t>132311401</t>
  </si>
  <si>
    <t>Hloubená vykopávka pod základy v hornině třídy těžitelnosti II skupiny 4 ručně</t>
  </si>
  <si>
    <t>m3</t>
  </si>
  <si>
    <t>997600277</t>
  </si>
  <si>
    <t xml:space="preserve">" hloubení  - podbetonování "</t>
  </si>
  <si>
    <t>1*0,5*0,8*2</t>
  </si>
  <si>
    <t>1*1*0,8*1</t>
  </si>
  <si>
    <t>Mezisoučet</t>
  </si>
  <si>
    <t>3</t>
  </si>
  <si>
    <t>" hloubení pro multikanál"</t>
  </si>
  <si>
    <t>0,4*0,4*1*3</t>
  </si>
  <si>
    <t>4,1*1,35*1</t>
  </si>
  <si>
    <t>" dokopání podsypu podlahy"</t>
  </si>
  <si>
    <t>28</t>
  </si>
  <si>
    <t>7</t>
  </si>
  <si>
    <t>162751137</t>
  </si>
  <si>
    <t>Vodorovné přemístění přes 9 000 do 10000 m výkopku/sypaniny z horniny třídy těžitelnosti II skupiny 4 a 5</t>
  </si>
  <si>
    <t>227144306</t>
  </si>
  <si>
    <t>35,615</t>
  </si>
  <si>
    <t>9</t>
  </si>
  <si>
    <t>171152501</t>
  </si>
  <si>
    <t>Zhutnění podloží z hornin soudržných nebo nesoudržných pod násypy</t>
  </si>
  <si>
    <t>-1077260733</t>
  </si>
  <si>
    <t>50</t>
  </si>
  <si>
    <t>1*0,5*2+1*1</t>
  </si>
  <si>
    <t>10</t>
  </si>
  <si>
    <t>171201231</t>
  </si>
  <si>
    <t>Poplatek za uložení zeminy a kamení na recyklační skládce (skládkovné) kód odpadu 17 05 04</t>
  </si>
  <si>
    <t>t</t>
  </si>
  <si>
    <t>-2020540817</t>
  </si>
  <si>
    <t>35,615*2 "Přepočtené koeficientem množství</t>
  </si>
  <si>
    <t>194</t>
  </si>
  <si>
    <t>174111102</t>
  </si>
  <si>
    <t>Zásyp v uzavřených prostorech sypaninou se zhutněním ručně</t>
  </si>
  <si>
    <t>-119780473</t>
  </si>
  <si>
    <t>"zásyp rýhy po uložení multi kanálu"</t>
  </si>
  <si>
    <t>1*1,1*0,5</t>
  </si>
  <si>
    <t>Zakládání</t>
  </si>
  <si>
    <t>19</t>
  </si>
  <si>
    <t>273313511</t>
  </si>
  <si>
    <t>Základové desky z betonu tř. C 12/15</t>
  </si>
  <si>
    <t>-1470460344</t>
  </si>
  <si>
    <t>"podkladní beton "</t>
  </si>
  <si>
    <t>"P2"28*0,15</t>
  </si>
  <si>
    <t>"P1"20*0,1</t>
  </si>
  <si>
    <t>20</t>
  </si>
  <si>
    <t>273322611</t>
  </si>
  <si>
    <t>Základové desky ze ŽB se zvýšenými nároky na prostředí tř. C 30/37</t>
  </si>
  <si>
    <t>223972144</t>
  </si>
  <si>
    <t>"P2"</t>
  </si>
  <si>
    <t>28*0,15</t>
  </si>
  <si>
    <t>195</t>
  </si>
  <si>
    <t>273362021</t>
  </si>
  <si>
    <t>Výztuž základových desek svařovanými sítěmi Kari</t>
  </si>
  <si>
    <t>1436081268</t>
  </si>
  <si>
    <t>"S1"</t>
  </si>
  <si>
    <t>50*1,2*7,9*0,001</t>
  </si>
  <si>
    <t>"S2"</t>
  </si>
  <si>
    <t>(50+2*21)*1,2*2,23*0,001</t>
  </si>
  <si>
    <t>31</t>
  </si>
  <si>
    <t>279311147</t>
  </si>
  <si>
    <t>Postupné podbetonování základového zdiva železovým betonem se zvýšenými nároky na prostředí tř. C 30/37</t>
  </si>
  <si>
    <t>-915034023</t>
  </si>
  <si>
    <t>0,5</t>
  </si>
  <si>
    <t>32</t>
  </si>
  <si>
    <t>279351411</t>
  </si>
  <si>
    <t>Bednění základového zdiva při podbetonování ploch rovinných zřízení</t>
  </si>
  <si>
    <t>1911433116</t>
  </si>
  <si>
    <t>1*0,5*2</t>
  </si>
  <si>
    <t>1*1*2</t>
  </si>
  <si>
    <t>33</t>
  </si>
  <si>
    <t>279351412</t>
  </si>
  <si>
    <t>Bednění základového zdiva při podbetonování ploch rovinných odstranění</t>
  </si>
  <si>
    <t>-1876382513</t>
  </si>
  <si>
    <t>Svislé a kompletní konstrukce</t>
  </si>
  <si>
    <t>250</t>
  </si>
  <si>
    <t>310232061</t>
  </si>
  <si>
    <t>Zazdívka otvorů ve zdivu nadzákladovém pl do 1 m2 cihlami děrovanými broušenými na tenkovrstvou maltu tl zdiva 380 mm</t>
  </si>
  <si>
    <t>1458389679</t>
  </si>
  <si>
    <t>3,9*1</t>
  </si>
  <si>
    <t>1*2,5</t>
  </si>
  <si>
    <t>259</t>
  </si>
  <si>
    <t>310236251</t>
  </si>
  <si>
    <t>Zazdívka otvorů pl přes 0,0225 do 0,09 m2 ve zdivu nadzákladovém cihlami pálenými tl přes 300 do 450 mm</t>
  </si>
  <si>
    <t>kus</t>
  </si>
  <si>
    <t>-1789360584</t>
  </si>
  <si>
    <t>240</t>
  </si>
  <si>
    <t>311321611</t>
  </si>
  <si>
    <t>Nosná zeď ze ŽB tř. C 30/37 bez výztuže</t>
  </si>
  <si>
    <t>-1864830174</t>
  </si>
  <si>
    <t>14*0,15</t>
  </si>
  <si>
    <t>241</t>
  </si>
  <si>
    <t>311351311</t>
  </si>
  <si>
    <t>Zřízení jednostranného bednění nosných nadzákladových zdí</t>
  </si>
  <si>
    <t>-83540620</t>
  </si>
  <si>
    <t>14</t>
  </si>
  <si>
    <t>242</t>
  </si>
  <si>
    <t>311351312</t>
  </si>
  <si>
    <t>Odstranění jednostranného bednění nosných nadzákladových zdí</t>
  </si>
  <si>
    <t>-147371715</t>
  </si>
  <si>
    <t>243</t>
  </si>
  <si>
    <t>311361821</t>
  </si>
  <si>
    <t>Výztuž nosných zdí betonářskou ocelí 10 505</t>
  </si>
  <si>
    <t>-707370629</t>
  </si>
  <si>
    <t>217,5*1,25*0,001</t>
  </si>
  <si>
    <t>247</t>
  </si>
  <si>
    <t>317168022</t>
  </si>
  <si>
    <t>Překlad keramický plochý š 145 mm dl 1250 mm</t>
  </si>
  <si>
    <t>171740762</t>
  </si>
  <si>
    <t>248</t>
  </si>
  <si>
    <t>317168054</t>
  </si>
  <si>
    <t>Překlad keramický vysoký v 238 mm dl 1750 mm</t>
  </si>
  <si>
    <t>-1216153541</t>
  </si>
  <si>
    <t>3*2</t>
  </si>
  <si>
    <t>249</t>
  </si>
  <si>
    <t>317998135</t>
  </si>
  <si>
    <t>Tepelná izolace mezi překlady v 24 cm z XPS tl 100 mm</t>
  </si>
  <si>
    <t>m</t>
  </si>
  <si>
    <t>-998383319</t>
  </si>
  <si>
    <t>1,8*2</t>
  </si>
  <si>
    <t>245</t>
  </si>
  <si>
    <t>342244121</t>
  </si>
  <si>
    <t>Příčka z cihel děrovaných do P10 na maltu M5 tloušťky 140 mm</t>
  </si>
  <si>
    <t>-1054934876</t>
  </si>
  <si>
    <t>(3,065+0,150+3,06+3,5+(2,95+0,15+3,5)*2+2,9)*3</t>
  </si>
  <si>
    <t>-0,8*2*3</t>
  </si>
  <si>
    <t>246</t>
  </si>
  <si>
    <t>342291121</t>
  </si>
  <si>
    <t>Ukotvení příček k cihelným konstrukcím plochými kotvami</t>
  </si>
  <si>
    <t>-639922221</t>
  </si>
  <si>
    <t>7*3</t>
  </si>
  <si>
    <t>244</t>
  </si>
  <si>
    <t>346244821</t>
  </si>
  <si>
    <t>Přizdívky izolační tl 140 mm z cihel dl 290 mm pevnosti P 10 až P 20 na MC 10</t>
  </si>
  <si>
    <t>-786700806</t>
  </si>
  <si>
    <t>251</t>
  </si>
  <si>
    <t>349231821</t>
  </si>
  <si>
    <t>Přizdívka ostění s ozubem z cihel tl přes 150 do 300 mm</t>
  </si>
  <si>
    <t>-1072792439</t>
  </si>
  <si>
    <t>" přizdívky ostění"</t>
  </si>
  <si>
    <t>2,5*0,4</t>
  </si>
  <si>
    <t>5</t>
  </si>
  <si>
    <t>Komunikace pozemní</t>
  </si>
  <si>
    <t>56</t>
  </si>
  <si>
    <t>564851011</t>
  </si>
  <si>
    <t>Podklad ze štěrkodrtě ŠD plochy do 100 m2 tl 150 mm</t>
  </si>
  <si>
    <t>-1174723865</t>
  </si>
  <si>
    <t>58</t>
  </si>
  <si>
    <t>596211110</t>
  </si>
  <si>
    <t>Kladení zámkové dlažby komunikací pro pěší ručně tl 60 mm skupiny A pl do 50 m2</t>
  </si>
  <si>
    <t>755991431</t>
  </si>
  <si>
    <t>239</t>
  </si>
  <si>
    <t>M</t>
  </si>
  <si>
    <t>59245018</t>
  </si>
  <si>
    <t>dlažba skladebná betonová 200x100mm tl 60mm přírodní</t>
  </si>
  <si>
    <t>8</t>
  </si>
  <si>
    <t>-983877985</t>
  </si>
  <si>
    <t>Úpravy povrchů, podlahy a osazování výplní</t>
  </si>
  <si>
    <t>196</t>
  </si>
  <si>
    <t>611131121</t>
  </si>
  <si>
    <t>Penetrační disperzní nátěr vnitřních stropů nanášený ručně</t>
  </si>
  <si>
    <t>-209309335</t>
  </si>
  <si>
    <t>"stropy"</t>
  </si>
  <si>
    <t>19,1+10,72+10,7+18,51+9,8+7,9+220,7</t>
  </si>
  <si>
    <t>19,1+18,5+5,2+5,5+220,7+19,8+2,4</t>
  </si>
  <si>
    <t>192</t>
  </si>
  <si>
    <t>611325416</t>
  </si>
  <si>
    <t>Oprava vnitřní vápenocementové hladké omítky tl do 20 mm stropů v rozsahu plochy do 10 % s celoplošným přeštukováním tl do 3 mm</t>
  </si>
  <si>
    <t>1176464975</t>
  </si>
  <si>
    <t>279</t>
  </si>
  <si>
    <t>612121110</t>
  </si>
  <si>
    <t>Zatření spár vápennou maltou vnitřních stěn z tvárnic nebo kamene</t>
  </si>
  <si>
    <t>895698051</t>
  </si>
  <si>
    <t>(6,275+3,25+5,4+3,25+2,98)*3*2</t>
  </si>
  <si>
    <t>197</t>
  </si>
  <si>
    <t>612131121</t>
  </si>
  <si>
    <t>Penetrační disperzní nátěr vnitřních stěn nanášený ručně</t>
  </si>
  <si>
    <t>-1314971730</t>
  </si>
  <si>
    <t>"stěny"</t>
  </si>
  <si>
    <t>(24,6*2+12,4*2+12,4*2)*3</t>
  </si>
  <si>
    <t>-(4,8*0,9*8+0,8*2+1,45*2,48*2+0,8*2)</t>
  </si>
  <si>
    <t>-1,4*2,4</t>
  </si>
  <si>
    <t>(24,6*2+12,4*2+12,4*2)*4,75</t>
  </si>
  <si>
    <t>-(4,8*1,2*8+2,4*1,2+1,5*1,2+0,8*2)</t>
  </si>
  <si>
    <t>(6,6*6+3,35*2)*4,75</t>
  </si>
  <si>
    <t>280</t>
  </si>
  <si>
    <t>612321141</t>
  </si>
  <si>
    <t>Vápenocementová omítka štuková dvouvrstvá vnitřních stěn nanášená ručně</t>
  </si>
  <si>
    <t>1957349901</t>
  </si>
  <si>
    <t>(3,065+0,150+3,06+3,5+(2,95+0,15+3,5)*2+2,9)*3*2</t>
  </si>
  <si>
    <t>-0,8*2*3*2</t>
  </si>
  <si>
    <t>289</t>
  </si>
  <si>
    <t>612325301</t>
  </si>
  <si>
    <t>Vápenocementová hladká omítka ostění nebo nadpraží</t>
  </si>
  <si>
    <t>-1462121088</t>
  </si>
  <si>
    <t>(2*2+0,8)*0,4*3</t>
  </si>
  <si>
    <t>(2,4*2+1,4)*0,4*3</t>
  </si>
  <si>
    <t>(0,9*2+4,9)*0,4</t>
  </si>
  <si>
    <t>193</t>
  </si>
  <si>
    <t>612325417</t>
  </si>
  <si>
    <t>Oprava vnitřní vápenocementové hladké omítky tl do 20 mm stěn v rozsahu plochy přes 10 do 30 % s celoplošným přeštukováním tl do 3 mm</t>
  </si>
  <si>
    <t>1899841288</t>
  </si>
  <si>
    <t>205</t>
  </si>
  <si>
    <t>619991001</t>
  </si>
  <si>
    <t>Zakrytí podlahy PE fólií</t>
  </si>
  <si>
    <t>2026091809</t>
  </si>
  <si>
    <t>206</t>
  </si>
  <si>
    <t>619991011</t>
  </si>
  <si>
    <t>Obalení samostatných konstrukcí a prvků PE fólií</t>
  </si>
  <si>
    <t>1046232764</t>
  </si>
  <si>
    <t>" výplní oken a dveří"</t>
  </si>
  <si>
    <t>(4,8*0,9*8+0,8*2+1,45*2,48*2+0,8*2)</t>
  </si>
  <si>
    <t>1,4*2,4*2</t>
  </si>
  <si>
    <t>(4,8*1,2*8+2,4*1,2+1,5*1,2+0,8*2)</t>
  </si>
  <si>
    <t>(1,45*2,4*3+0,8*2)</t>
  </si>
  <si>
    <t>" odhad- zakrytí rozvodny"</t>
  </si>
  <si>
    <t>1000</t>
  </si>
  <si>
    <t>274</t>
  </si>
  <si>
    <t>619995001</t>
  </si>
  <si>
    <t>Začištění omítek kolem oken, dveří, podlah nebo obkladů</t>
  </si>
  <si>
    <t>-761970790</t>
  </si>
  <si>
    <t>(2,4*2+0,8)*3</t>
  </si>
  <si>
    <t>(1,4+2,4*2)*3</t>
  </si>
  <si>
    <t>1*2</t>
  </si>
  <si>
    <t>(3,9*2+1*2+2,5*2+1+2,4)</t>
  </si>
  <si>
    <t>(2,4*2+1,4)*3</t>
  </si>
  <si>
    <t>(0,8+2*2)*2</t>
  </si>
  <si>
    <t>252</t>
  </si>
  <si>
    <t>622121110</t>
  </si>
  <si>
    <t>Zatření spár vápennou maltou vnějších stěn z tvárnic nebo kamene</t>
  </si>
  <si>
    <t>-1545006823</t>
  </si>
  <si>
    <t>3,9*1+1*2,5+2,5*0,5</t>
  </si>
  <si>
    <t>253</t>
  </si>
  <si>
    <t>622131101</t>
  </si>
  <si>
    <t>Cementový postřik vnějších stěn nanášený celoplošně ručně</t>
  </si>
  <si>
    <t>-1978850342</t>
  </si>
  <si>
    <t>273</t>
  </si>
  <si>
    <t>622135011</t>
  </si>
  <si>
    <t>Vyrovnání podkladu vnějších stěn tmelem tl do 2 mm</t>
  </si>
  <si>
    <t>-943030327</t>
  </si>
  <si>
    <t>255</t>
  </si>
  <si>
    <t>622142001</t>
  </si>
  <si>
    <t>Sklovláknité pletivo vnějších stěn vtlačené do tmelu</t>
  </si>
  <si>
    <t>-1211689739</t>
  </si>
  <si>
    <t>256</t>
  </si>
  <si>
    <t>622143003</t>
  </si>
  <si>
    <t>Montáž omítkových plastových nebo pozinkovaných rohových profilů</t>
  </si>
  <si>
    <t>1318181923</t>
  </si>
  <si>
    <t>(2,5*2+0,9)*3</t>
  </si>
  <si>
    <t>(2,5*2+1,4)*3</t>
  </si>
  <si>
    <t>(4,9+0,9*2)</t>
  </si>
  <si>
    <t>257</t>
  </si>
  <si>
    <t>19416053</t>
  </si>
  <si>
    <t>profil rohový Al s výztužnou tkaninou š 100/230mm</t>
  </si>
  <si>
    <t>1111710569</t>
  </si>
  <si>
    <t>43,6*1,05 "Přepočtené koeficientem množství</t>
  </si>
  <si>
    <t>254</t>
  </si>
  <si>
    <t>622321141</t>
  </si>
  <si>
    <t>Vápenocementová omítka štuková dvouvrstvá vnějších stěn nanášená ručně</t>
  </si>
  <si>
    <t>452571784</t>
  </si>
  <si>
    <t>275</t>
  </si>
  <si>
    <t>622531012</t>
  </si>
  <si>
    <t>Tenkovrstvá silikonová zatíraná omítka zrnitost 1,5 mm vnějších stěn</t>
  </si>
  <si>
    <t>958255917</t>
  </si>
  <si>
    <t>321</t>
  </si>
  <si>
    <t>642942111</t>
  </si>
  <si>
    <t>Osazování zárubní nebo rámů dveřních kovových do 2,5 m2 na MC</t>
  </si>
  <si>
    <t>623323542</t>
  </si>
  <si>
    <t>"1/z"</t>
  </si>
  <si>
    <t>"2/Z"</t>
  </si>
  <si>
    <t>"3/Z"</t>
  </si>
  <si>
    <t>"5/Z"</t>
  </si>
  <si>
    <t>"5aúZ"</t>
  </si>
  <si>
    <t>"6/Z"</t>
  </si>
  <si>
    <t>"7/Z"</t>
  </si>
  <si>
    <t>322</t>
  </si>
  <si>
    <t>55331562</t>
  </si>
  <si>
    <t>zárubeň jednokřídlá ocelová pro zdění s protipožární úpravou tl stěny 110-150mm rozměru 800/1970, 2100mm</t>
  </si>
  <si>
    <t>-766628506</t>
  </si>
  <si>
    <t>"1/Z"</t>
  </si>
  <si>
    <t>325</t>
  </si>
  <si>
    <t>55331552.M01</t>
  </si>
  <si>
    <t>zárubeň jednokřídlá ocelová pro zdění tl stěny 400mm rozměru 800/1970, 2100mm</t>
  </si>
  <si>
    <t>1503706861</t>
  </si>
  <si>
    <t>326</t>
  </si>
  <si>
    <t>55331552.M02</t>
  </si>
  <si>
    <t>zárubeň jednokřídlá ocelová pro zdění tl stěny 400mm rozměru 800/2400mm</t>
  </si>
  <si>
    <t>-933502883</t>
  </si>
  <si>
    <t>"5a/Z"</t>
  </si>
  <si>
    <t>323</t>
  </si>
  <si>
    <t>55331563</t>
  </si>
  <si>
    <t>zárubeň jednokřídlá ocelová pro zdění s protipožární úpravou tl stěny 110-150mm rozměru 900/1970, 2100mm</t>
  </si>
  <si>
    <t>293217945</t>
  </si>
  <si>
    <t>324</t>
  </si>
  <si>
    <t>55331564</t>
  </si>
  <si>
    <t>zárubeň jednokřídlá ocelová pro zdění s protipožární úpravou tl stěny 110-150mm rozměru 1100/1970, 2100mm</t>
  </si>
  <si>
    <t>-1230923553</t>
  </si>
  <si>
    <t>327</t>
  </si>
  <si>
    <t>642942221</t>
  </si>
  <si>
    <t>Osazování zárubní nebo rámů dveřních kovových přes 2,5 do 4,5 m2 na MC</t>
  </si>
  <si>
    <t>-1363563066</t>
  </si>
  <si>
    <t>"4/Z"</t>
  </si>
  <si>
    <t>"4a/Z"</t>
  </si>
  <si>
    <t>"8/Z"</t>
  </si>
  <si>
    <t>2+1</t>
  </si>
  <si>
    <t>328</t>
  </si>
  <si>
    <t>55331762.M01</t>
  </si>
  <si>
    <t>zárubeň dvoukřídlá ocelová pro zdění s protipožární úpravou tl stěny 150mm rozměru 1450/2400mm</t>
  </si>
  <si>
    <t>1270541588</t>
  </si>
  <si>
    <t>329</t>
  </si>
  <si>
    <t>55331756.M01</t>
  </si>
  <si>
    <t>zárubeň dvoukřídlá ocelová pro zdění rozměru 1450/2400mm</t>
  </si>
  <si>
    <t>896960117</t>
  </si>
  <si>
    <t>Ostatní konstrukce a práce, bourání</t>
  </si>
  <si>
    <t>199</t>
  </si>
  <si>
    <t>946111112</t>
  </si>
  <si>
    <t>Montáž pojízdných věží trubkových/dílcových š od 0,6 do 0,9 m dl do 3,2 m v přes 1,5 do 2,5 m</t>
  </si>
  <si>
    <t>581917187</t>
  </si>
  <si>
    <t>202</t>
  </si>
  <si>
    <t>946111113</t>
  </si>
  <si>
    <t>Montáž pojízdných věží trubkových/dílcových š od 0,6 do 0,9 m dl do 3,2 m v přes 2,5 do 3,5 m</t>
  </si>
  <si>
    <t>-1324056914</t>
  </si>
  <si>
    <t>200</t>
  </si>
  <si>
    <t>946111212</t>
  </si>
  <si>
    <t>Příplatek k pojízdným věžím š od 0,6 do 0,9 m dl do 3,2 m v přes 1,5 do 2,5 m za každý den použití</t>
  </si>
  <si>
    <t>-1835173111</t>
  </si>
  <si>
    <t>2*20 "Přepočtené koeficientem množství</t>
  </si>
  <si>
    <t>203</t>
  </si>
  <si>
    <t>946111213</t>
  </si>
  <si>
    <t>Příplatek k pojízdným věžím š od 0,6 do 0,9 m dl do 3,2 m v přes 2,5 do 3,5 m za každý den použití</t>
  </si>
  <si>
    <t>448993958</t>
  </si>
  <si>
    <t>201</t>
  </si>
  <si>
    <t>946111812</t>
  </si>
  <si>
    <t>Demontáž pojízdných věží trubkových/dílcových š od 0,6 do 0,9 m dl do 3,2 m v přes 1,5 do 2,5 m</t>
  </si>
  <si>
    <t>-1756321452</t>
  </si>
  <si>
    <t>204</t>
  </si>
  <si>
    <t>946111813</t>
  </si>
  <si>
    <t>Demontáž pojízdných věží trubkových/dílcových š od 0,6 do 0,9 m dl do 3,2 m v přes 2,5 do 3,5 m</t>
  </si>
  <si>
    <t>916202286</t>
  </si>
  <si>
    <t>276</t>
  </si>
  <si>
    <t>946112113</t>
  </si>
  <si>
    <t>Montáž pojízdných věží trubkových/dílcových š přes 0,9 do 1,6 m dl do 3,2 m v přes 2,5 do 3,5 m</t>
  </si>
  <si>
    <t>139149571</t>
  </si>
  <si>
    <t>277</t>
  </si>
  <si>
    <t>946112213</t>
  </si>
  <si>
    <t>Příplatek k pojízdným věžím š přes 0,9 do 1,6 m dl do 3,2 m v přes 2,5 do 3,5 m za každý den použití</t>
  </si>
  <si>
    <t>-1643439861</t>
  </si>
  <si>
    <t>1*15 "Přepočtené koeficientem množství</t>
  </si>
  <si>
    <t>278</t>
  </si>
  <si>
    <t>946112813</t>
  </si>
  <si>
    <t>Demontáž pojízdných věží trubkových/dílcových š přes 0,9 do 1,6 m dl do 3,2 m v přes 2,5 do 3,5 m</t>
  </si>
  <si>
    <t>1142123664</t>
  </si>
  <si>
    <t>290</t>
  </si>
  <si>
    <t>952901221</t>
  </si>
  <si>
    <t>Vyčištění budov průmyslových objektů při jakékoliv výšce podlaží</t>
  </si>
  <si>
    <t>-83132346</t>
  </si>
  <si>
    <t>198</t>
  </si>
  <si>
    <t>952902021</t>
  </si>
  <si>
    <t>Čištění budov zametení hladkých podlah</t>
  </si>
  <si>
    <t>-1772025361</t>
  </si>
  <si>
    <t>(19,1+10,72+10,7+18,51+9,8+7,9+220,7)</t>
  </si>
  <si>
    <t>(19,1+10,72+10,7+18,51+9,8+7,9)</t>
  </si>
  <si>
    <t>(19,1+18,5+5,2+5,5+220,7+19,8+2,4)</t>
  </si>
  <si>
    <t>75</t>
  </si>
  <si>
    <t>953312125</t>
  </si>
  <si>
    <t>Vložky do svislých dilatačních spár z extrudovaných polystyrénových desek tl. přes 40 do 50 mm</t>
  </si>
  <si>
    <t>1202885567</t>
  </si>
  <si>
    <t>76</t>
  </si>
  <si>
    <t>953333615</t>
  </si>
  <si>
    <t>PVC těsnící pás dodatečný přírubový pro připojení nové kce ke stávající vnitřní 180/170 mm</t>
  </si>
  <si>
    <t>56201999</t>
  </si>
  <si>
    <t>(6,275*2+2,95*2)</t>
  </si>
  <si>
    <t>(2,95*2+2,98*2)</t>
  </si>
  <si>
    <t>77</t>
  </si>
  <si>
    <t>953943211</t>
  </si>
  <si>
    <t>Osazování hasicího přístroje</t>
  </si>
  <si>
    <t>-205588855</t>
  </si>
  <si>
    <t>78</t>
  </si>
  <si>
    <t>44932001</t>
  </si>
  <si>
    <t>přístroj hasicí ruční práškový hasební schopnost 21A, 113B, C</t>
  </si>
  <si>
    <t>1587801855</t>
  </si>
  <si>
    <t>294</t>
  </si>
  <si>
    <t>953961113</t>
  </si>
  <si>
    <t>Kotva chemickým tmelem M 12 hl 110 mm do betonu, ŽB nebo kamene s vyvrtáním otvoru</t>
  </si>
  <si>
    <t>16</t>
  </si>
  <si>
    <t>-1405969197</t>
  </si>
  <si>
    <t>83</t>
  </si>
  <si>
    <t>953965121</t>
  </si>
  <si>
    <t>Kotevní šroub pro chemické kotvy M 12 dl 160 mm</t>
  </si>
  <si>
    <t>397497783</t>
  </si>
  <si>
    <t>85</t>
  </si>
  <si>
    <t>953993326</t>
  </si>
  <si>
    <t>Osazení bezpečnostní, orientační nebo informační tabulky přivrtáním na zdivo</t>
  </si>
  <si>
    <t>-639279254</t>
  </si>
  <si>
    <t>86</t>
  </si>
  <si>
    <t>73534554</t>
  </si>
  <si>
    <t>tabulka bezpečnostní plastová s tiskem 210x210mm</t>
  </si>
  <si>
    <t>1675512065</t>
  </si>
  <si>
    <t>164</t>
  </si>
  <si>
    <t>961055111</t>
  </si>
  <si>
    <t>Bourání základů ze ŽB</t>
  </si>
  <si>
    <t>1213465083</t>
  </si>
  <si>
    <t>" bourání podlahy ozn. f"</t>
  </si>
  <si>
    <t>3,65*6,275*0,2</t>
  </si>
  <si>
    <t>2,35*0,275*0,2</t>
  </si>
  <si>
    <t>2,65*2,98*0,2</t>
  </si>
  <si>
    <t>" základů + soklů"</t>
  </si>
  <si>
    <t>1*0,2*0,5*2</t>
  </si>
  <si>
    <t>1*1*0,1</t>
  </si>
  <si>
    <t>165</t>
  </si>
  <si>
    <t>962031133</t>
  </si>
  <si>
    <t>Bourání příček nebo přizdívek z cihel pálených plných tl přes 100 do 150 mm</t>
  </si>
  <si>
    <t>1157201362</t>
  </si>
  <si>
    <t>" bourání příček - ozn a"</t>
  </si>
  <si>
    <t>(6,6+1,65+2,98)*2,9</t>
  </si>
  <si>
    <t>1,2*2,2</t>
  </si>
  <si>
    <t>"ozn j"</t>
  </si>
  <si>
    <t>(5,4+3,25+2,98)*2,9</t>
  </si>
  <si>
    <t>173</t>
  </si>
  <si>
    <t>962041315</t>
  </si>
  <si>
    <t>Bourání příček z betonu prostého tl do 150 mm</t>
  </si>
  <si>
    <t>-1392374091</t>
  </si>
  <si>
    <t>1*0,6</t>
  </si>
  <si>
    <t>174</t>
  </si>
  <si>
    <t>963012510</t>
  </si>
  <si>
    <t>Bourání stropů z ŽB desek š do 300 mm tl do 140 mm</t>
  </si>
  <si>
    <t>-914899889</t>
  </si>
  <si>
    <t>170</t>
  </si>
  <si>
    <t>968062376</t>
  </si>
  <si>
    <t>Vybourání dřevěných rámů oken zdvojených včetně křídel pl do 4 m2</t>
  </si>
  <si>
    <t>-121158159</t>
  </si>
  <si>
    <t>" ozn b"</t>
  </si>
  <si>
    <t>2,4*0,9*2</t>
  </si>
  <si>
    <t>4,9*0,9</t>
  </si>
  <si>
    <t>171</t>
  </si>
  <si>
    <t>968072455</t>
  </si>
  <si>
    <t>Vybourání kovových dveřních zárubní pl do 2 m2</t>
  </si>
  <si>
    <t>1712799299</t>
  </si>
  <si>
    <t>" ozn a"</t>
  </si>
  <si>
    <t>0,58*2*1</t>
  </si>
  <si>
    <t>0,9*2*1</t>
  </si>
  <si>
    <t>"ozn c"</t>
  </si>
  <si>
    <t>0,9*2*3</t>
  </si>
  <si>
    <t>" ozn g"</t>
  </si>
  <si>
    <t>1*2*1</t>
  </si>
  <si>
    <t>172</t>
  </si>
  <si>
    <t>968072558</t>
  </si>
  <si>
    <t>Vybourání kovových vrat pl do 5 m2</t>
  </si>
  <si>
    <t>1477616782</t>
  </si>
  <si>
    <t>1,45*2,5*1</t>
  </si>
  <si>
    <t>"ozn g"</t>
  </si>
  <si>
    <t>1,5*2,5*3</t>
  </si>
  <si>
    <t>258</t>
  </si>
  <si>
    <t>971033431</t>
  </si>
  <si>
    <t>Vybourání otvorů ve zdivu cihelném pl do 0,25 m2 na MVC nebo MV tl do 150 mm</t>
  </si>
  <si>
    <t>1878452294</t>
  </si>
  <si>
    <t>2+3+2</t>
  </si>
  <si>
    <t>166</t>
  </si>
  <si>
    <t>971033651</t>
  </si>
  <si>
    <t>Vybourání otvorů ve zdivu cihelném pl do 4 m2 na MVC nebo MV tl do 600 mm</t>
  </si>
  <si>
    <t>1622094137</t>
  </si>
  <si>
    <t>" vybourání otvoru tl. 400mm- ozn d,d1"</t>
  </si>
  <si>
    <t>1*1,5*0,4</t>
  </si>
  <si>
    <t>(0,85*2,48+1,4*2,48)*0,4</t>
  </si>
  <si>
    <t>(1,25*1,8)*0,25*0,4</t>
  </si>
  <si>
    <t>178</t>
  </si>
  <si>
    <t>973031514</t>
  </si>
  <si>
    <t>Vysekání kapes ve zdivu cihelném na MV nebo MVC pro upevňovací prvky hl přes 150 mm</t>
  </si>
  <si>
    <t>859083184</t>
  </si>
  <si>
    <t>2*4</t>
  </si>
  <si>
    <t>179</t>
  </si>
  <si>
    <t>973031825</t>
  </si>
  <si>
    <t>Vysekání kapes ve zdivu cihelném na MV nebo MVC pro zavázání zdí tl do 450 mm</t>
  </si>
  <si>
    <t>73421983</t>
  </si>
  <si>
    <t>0,9*2+1,1*1</t>
  </si>
  <si>
    <t>177</t>
  </si>
  <si>
    <t>974031664</t>
  </si>
  <si>
    <t>Vysekání rýh ve zdivu cihelném pro vtahování nosníků hl do 150 mm v do 150 mm</t>
  </si>
  <si>
    <t>-2090103843</t>
  </si>
  <si>
    <t>1*1,5</t>
  </si>
  <si>
    <t>176</t>
  </si>
  <si>
    <t>974031666</t>
  </si>
  <si>
    <t>Vysekání rýh ve zdivu cihelném pro vtahování nosníků hl do 150 mm v do 250 mm</t>
  </si>
  <si>
    <t>330068744</t>
  </si>
  <si>
    <t>4*1,75</t>
  </si>
  <si>
    <t>167</t>
  </si>
  <si>
    <t>977211123</t>
  </si>
  <si>
    <t>Řezání stěnovou pilou kcí z cihel nebo tvárnic hl přes 350 do 420 mm</t>
  </si>
  <si>
    <t>1685299126</t>
  </si>
  <si>
    <t>" vyřezání otvorů- ozn d1"</t>
  </si>
  <si>
    <t>(1,5*2+1*2)</t>
  </si>
  <si>
    <t>163</t>
  </si>
  <si>
    <t>977312114</t>
  </si>
  <si>
    <t>Řezání stávajících betonových mazanin vyztužených hl do 200 mm</t>
  </si>
  <si>
    <t>1046420733</t>
  </si>
  <si>
    <t>2,95*2+6*2</t>
  </si>
  <si>
    <t>190</t>
  </si>
  <si>
    <t>978011121</t>
  </si>
  <si>
    <t>Otlučení (osekání) vnitřní vápenné nebo vápenocementové omítky stropů v rozsahu přes 5 do 10 %</t>
  </si>
  <si>
    <t>-1544427294</t>
  </si>
  <si>
    <t>191</t>
  </si>
  <si>
    <t>978013141</t>
  </si>
  <si>
    <t>Otlučení (osekání) vnitřní vápenné nebo vápenocementové omítky stěn v rozsahu přes 10 do 30 %</t>
  </si>
  <si>
    <t>-1948160819</t>
  </si>
  <si>
    <t>(17,875+12,4*2+2,6*2)*3</t>
  </si>
  <si>
    <t>(17,875+12,4*2+2,6*2)*4,2</t>
  </si>
  <si>
    <t>-(4,8*0,9*6)</t>
  </si>
  <si>
    <t>997</t>
  </si>
  <si>
    <t>Doprava suti a vybouraných hmot</t>
  </si>
  <si>
    <t>97</t>
  </si>
  <si>
    <t>997013211</t>
  </si>
  <si>
    <t>Vnitrostaveništní doprava suti a vybouraných hmot pro budovy v do 6 m ručně</t>
  </si>
  <si>
    <t>-1529173444</t>
  </si>
  <si>
    <t>81,614</t>
  </si>
  <si>
    <t>" UT + VZT - odhad"</t>
  </si>
  <si>
    <t>98</t>
  </si>
  <si>
    <t>997013509</t>
  </si>
  <si>
    <t>Příplatek k odvozu suti a vybouraných hmot na skládku ZKD 1 km přes 1 km</t>
  </si>
  <si>
    <t>1552933306</t>
  </si>
  <si>
    <t>89,614</t>
  </si>
  <si>
    <t>89,614*24 "Přepočtené koeficientem množství</t>
  </si>
  <si>
    <t>99</t>
  </si>
  <si>
    <t>997013511</t>
  </si>
  <si>
    <t>Odvoz suti a vybouraných hmot z meziskládky na skládku do 1 km s naložením a se složením</t>
  </si>
  <si>
    <t>-1775375252</t>
  </si>
  <si>
    <t>100</t>
  </si>
  <si>
    <t>997013871</t>
  </si>
  <si>
    <t>Poplatek za uložení stavebního odpadu na recyklační skládce (skládkovné) směsného stavebního a demoličního kód odpadu 17 09 04</t>
  </si>
  <si>
    <t>-1908697099</t>
  </si>
  <si>
    <t>101</t>
  </si>
  <si>
    <t>997221611</t>
  </si>
  <si>
    <t>Nakládání suti na dopravní prostředky pro vodorovnou dopravu</t>
  </si>
  <si>
    <t>1497082392</t>
  </si>
  <si>
    <t>998</t>
  </si>
  <si>
    <t>Přesun hmot</t>
  </si>
  <si>
    <t>288</t>
  </si>
  <si>
    <t>998018001</t>
  </si>
  <si>
    <t>Přesun hmot pro budovy ruční pro budovy v do 6 m</t>
  </si>
  <si>
    <t>1143176609</t>
  </si>
  <si>
    <t>PSV</t>
  </si>
  <si>
    <t>Práce a dodávky PSV</t>
  </si>
  <si>
    <t>711</t>
  </si>
  <si>
    <t>Izolace proti vodě, vlhkosti a plynům</t>
  </si>
  <si>
    <t>260</t>
  </si>
  <si>
    <t>711111011</t>
  </si>
  <si>
    <t>Provedení izolace proti zemní vlhkosti vodorovné za studena suspenzí asfaltovou</t>
  </si>
  <si>
    <t>-418244092</t>
  </si>
  <si>
    <t>"P1"</t>
  </si>
  <si>
    <t>261</t>
  </si>
  <si>
    <t>11163346</t>
  </si>
  <si>
    <t>suspenze hydroizolační asfaltová</t>
  </si>
  <si>
    <t>918966787</t>
  </si>
  <si>
    <t>48*0,00105 "Přepočtené koeficientem množství</t>
  </si>
  <si>
    <t>269</t>
  </si>
  <si>
    <t>711112011</t>
  </si>
  <si>
    <t>Provedení izolace proti zemní vlhkosti svislé za studena suspenzí asfaltovou</t>
  </si>
  <si>
    <t>-1981695651</t>
  </si>
  <si>
    <t>270</t>
  </si>
  <si>
    <t>1932356425</t>
  </si>
  <si>
    <t>14*0,0011 "Přepočtené koeficientem množství</t>
  </si>
  <si>
    <t>262</t>
  </si>
  <si>
    <t>711141559</t>
  </si>
  <si>
    <t>Provedení izolace proti zemní vlhkosti pásy přitavením vodorovné NAIP</t>
  </si>
  <si>
    <t>-219752441</t>
  </si>
  <si>
    <t>263</t>
  </si>
  <si>
    <t>62833158</t>
  </si>
  <si>
    <t>pás asfaltový natavitelný oxidovaný s vložkou ze skleněné tkaniny typu G200, s jemnozrnným minerálním posypem tl 4,0mm</t>
  </si>
  <si>
    <t>1305256957</t>
  </si>
  <si>
    <t>48*1,1655 "Přepočtené koeficientem množství</t>
  </si>
  <si>
    <t>271</t>
  </si>
  <si>
    <t>711142559</t>
  </si>
  <si>
    <t>Provedení izolace proti zemní vlhkosti pásy přitavením svislé NAIP</t>
  </si>
  <si>
    <t>298270083</t>
  </si>
  <si>
    <t>272</t>
  </si>
  <si>
    <t>-1707695382</t>
  </si>
  <si>
    <t>14*1,221 "Přepočtené koeficientem množství</t>
  </si>
  <si>
    <t>264</t>
  </si>
  <si>
    <t>711714111</t>
  </si>
  <si>
    <t>Izolace proti vodě provedení detailů vytvoření adhezního můstku modifikovanou maltou</t>
  </si>
  <si>
    <t>368807689</t>
  </si>
  <si>
    <t>1,7*0,25*2</t>
  </si>
  <si>
    <t>2*0,25*2</t>
  </si>
  <si>
    <t>265</t>
  </si>
  <si>
    <t>58585000</t>
  </si>
  <si>
    <t>adhezní můstek pro savé i nesavé podklady</t>
  </si>
  <si>
    <t>kg</t>
  </si>
  <si>
    <t>1924373493</t>
  </si>
  <si>
    <t>1,85*2,9925 "Přepočtené koeficientem množství</t>
  </si>
  <si>
    <t>266</t>
  </si>
  <si>
    <t>711745567</t>
  </si>
  <si>
    <t>Izolace proti vodě provedení spojů přitavením pásu NAIP 500 mm</t>
  </si>
  <si>
    <t>517806643</t>
  </si>
  <si>
    <t>2*2</t>
  </si>
  <si>
    <t>267</t>
  </si>
  <si>
    <t>1521741737</t>
  </si>
  <si>
    <t>4,000*0,5</t>
  </si>
  <si>
    <t>268</t>
  </si>
  <si>
    <t>998711121</t>
  </si>
  <si>
    <t>Přesun hmot tonážní pro izolace proti vodě, vlhkosti a plynům ruční v objektech v do 6 m</t>
  </si>
  <si>
    <t>590485436</t>
  </si>
  <si>
    <t>751</t>
  </si>
  <si>
    <t>Vzduchotechnika</t>
  </si>
  <si>
    <t>340</t>
  </si>
  <si>
    <t>Demontáž stávající VZT jednotky vč. potrubních rozvodů vzduchotechniky a topné vody v celém objektu M109</t>
  </si>
  <si>
    <t>kpl</t>
  </si>
  <si>
    <t>975833315</t>
  </si>
  <si>
    <t>333</t>
  </si>
  <si>
    <t>751377001</t>
  </si>
  <si>
    <t>Montáž odsávacího stropu</t>
  </si>
  <si>
    <t>-129991181</t>
  </si>
  <si>
    <t>0,2*1,2</t>
  </si>
  <si>
    <t>334</t>
  </si>
  <si>
    <t>430005</t>
  </si>
  <si>
    <t xml:space="preserve">mřížka  ocelová do rámu stropní 200/1200 mm</t>
  </si>
  <si>
    <t>588448455</t>
  </si>
  <si>
    <t>291</t>
  </si>
  <si>
    <t>751398023</t>
  </si>
  <si>
    <t>Montáž větrací mřížky stěnové přes 0,100 do 0,150 m2</t>
  </si>
  <si>
    <t>79531952</t>
  </si>
  <si>
    <t>"11/Z"</t>
  </si>
  <si>
    <t>292</t>
  </si>
  <si>
    <t>42972311.M01</t>
  </si>
  <si>
    <t>mřížka stěnová otevřená jednořadá nerez úhel lamel 0° 500x300mm se sítí</t>
  </si>
  <si>
    <t>1292349473</t>
  </si>
  <si>
    <t>293</t>
  </si>
  <si>
    <t>998751121</t>
  </si>
  <si>
    <t>Přesun hmot tonážní pro vzduchotechniku ruční v objektech v do 12 m</t>
  </si>
  <si>
    <t>1847263885</t>
  </si>
  <si>
    <t>764</t>
  </si>
  <si>
    <t>Konstrukce klempířské</t>
  </si>
  <si>
    <t>168</t>
  </si>
  <si>
    <t>764002851</t>
  </si>
  <si>
    <t>Demontáž oplechování parapetů do suti</t>
  </si>
  <si>
    <t>-691200076</t>
  </si>
  <si>
    <t>2*2,4</t>
  </si>
  <si>
    <t>4,9</t>
  </si>
  <si>
    <t>766</t>
  </si>
  <si>
    <t>Konstrukce truhlářské</t>
  </si>
  <si>
    <t>335</t>
  </si>
  <si>
    <t>766660761</t>
  </si>
  <si>
    <t>Montáž dveřního bezpečnostního kování - zámku</t>
  </si>
  <si>
    <t>319235189</t>
  </si>
  <si>
    <t>336</t>
  </si>
  <si>
    <t>54926000</t>
  </si>
  <si>
    <t>zámek zadlabací hluboký s panikovou funkcí rozteč 72x55mm</t>
  </si>
  <si>
    <t>1406485950</t>
  </si>
  <si>
    <t>337</t>
  </si>
  <si>
    <t>766660762</t>
  </si>
  <si>
    <t>Montáž dveřního bezpečnostního kování - zámkové vložky</t>
  </si>
  <si>
    <t>-1218975561</t>
  </si>
  <si>
    <t>338</t>
  </si>
  <si>
    <t>54964140</t>
  </si>
  <si>
    <t>vložka cylindrická bezpečnostní 40+90</t>
  </si>
  <si>
    <t>92903808</t>
  </si>
  <si>
    <t>169</t>
  </si>
  <si>
    <t>766691811</t>
  </si>
  <si>
    <t>Demontáž parapetních desek dřevěných nebo plastových šířky do 300 mm</t>
  </si>
  <si>
    <t>491128506</t>
  </si>
  <si>
    <t>" ozn. b"</t>
  </si>
  <si>
    <t>339</t>
  </si>
  <si>
    <t>998766121</t>
  </si>
  <si>
    <t>Přesun hmot tonážní pro kce truhlářské ruční v objektech v do 6 m</t>
  </si>
  <si>
    <t>2057878890</t>
  </si>
  <si>
    <t>767</t>
  </si>
  <si>
    <t>Konstrukce zámečnické</t>
  </si>
  <si>
    <t>295</t>
  </si>
  <si>
    <t>553002.R01</t>
  </si>
  <si>
    <t xml:space="preserve">Výroba ocelové konstrukce zdvojené podlahy v dílně </t>
  </si>
  <si>
    <t>-1623781483</t>
  </si>
  <si>
    <t>"9/Z"</t>
  </si>
  <si>
    <t>"UPE80"0,41*7,9*24*1,2</t>
  </si>
  <si>
    <t>"UPE80"3,07*7,9*5*1,2</t>
  </si>
  <si>
    <t>"UPE80"2,7*7,9*8*1,2</t>
  </si>
  <si>
    <t>"kotevní plech P10-150/150"</t>
  </si>
  <si>
    <t>0,15*0,15*78,5*6*1,2</t>
  </si>
  <si>
    <t>"kotevní plech P10-150/120"</t>
  </si>
  <si>
    <t>0,15*0,12*78,5*18*1,2</t>
  </si>
  <si>
    <t>"10/Z"</t>
  </si>
  <si>
    <t>"U140"3,6*16*1*1,2</t>
  </si>
  <si>
    <t>"kotevní plech P4-200"</t>
  </si>
  <si>
    <t>0,2*8*2*1,2</t>
  </si>
  <si>
    <t>"12/z"</t>
  </si>
  <si>
    <t>"L50/80/6"</t>
  </si>
  <si>
    <t>4,2*5,9*1*1,2</t>
  </si>
  <si>
    <t>(0,2*11)*1,60*1,2</t>
  </si>
  <si>
    <t>296</t>
  </si>
  <si>
    <t>767590124</t>
  </si>
  <si>
    <t>Montáž podlahového roštu šroubovaného</t>
  </si>
  <si>
    <t>911151359</t>
  </si>
  <si>
    <t>297</t>
  </si>
  <si>
    <t>13611309</t>
  </si>
  <si>
    <t>plech ocelový černý žebrovaný S235JR slza tl 6mm tabule</t>
  </si>
  <si>
    <t>172416010</t>
  </si>
  <si>
    <t>6*44*1*1,2*0,001</t>
  </si>
  <si>
    <t>308</t>
  </si>
  <si>
    <t>767646510</t>
  </si>
  <si>
    <t>Montáž dveří protipožárního uzávěru jednokřídlového</t>
  </si>
  <si>
    <t>-1484192225</t>
  </si>
  <si>
    <t>309</t>
  </si>
  <si>
    <t>55341182</t>
  </si>
  <si>
    <t>dveře jednokřídlé ocelové interierové protipožární EW 15, D1 speciální zárubeň 800x1970mm</t>
  </si>
  <si>
    <t>-503118386</t>
  </si>
  <si>
    <t>310</t>
  </si>
  <si>
    <t>55341183</t>
  </si>
  <si>
    <t>dveře jednokřídlé ocelové interierové protipožární EW 15 D1 speciální zárubeň 900x1970mm</t>
  </si>
  <si>
    <t>374774564</t>
  </si>
  <si>
    <t>311</t>
  </si>
  <si>
    <t>55341184</t>
  </si>
  <si>
    <t>dveře jednokřídlé ocelové interierové protipožární EW 15 D1 speciální zárubeň 1000x1970mm</t>
  </si>
  <si>
    <t>79176150</t>
  </si>
  <si>
    <t>330</t>
  </si>
  <si>
    <t>767646523</t>
  </si>
  <si>
    <t>Montáž dveří protipožárního uzávěru dvoukřídlového v přes 2200 do 2400 mm</t>
  </si>
  <si>
    <t>-1343713416</t>
  </si>
  <si>
    <t>331</t>
  </si>
  <si>
    <t>55341175</t>
  </si>
  <si>
    <t>dveře dvoukřídlé ocelové interierové protipožární EW 15 D1 rohová zárubeň 1450x2400mm</t>
  </si>
  <si>
    <t>-598154495</t>
  </si>
  <si>
    <t>319</t>
  </si>
  <si>
    <t>767648512</t>
  </si>
  <si>
    <t>Montáž ocelového nebo hliníkového prahu dveře dvoukřídlové</t>
  </si>
  <si>
    <t>-1352828571</t>
  </si>
  <si>
    <t>1+2</t>
  </si>
  <si>
    <t>320</t>
  </si>
  <si>
    <t>55331010</t>
  </si>
  <si>
    <t>práh dveřní kovový nerezový š 60-100cm</t>
  </si>
  <si>
    <t>1702980534</t>
  </si>
  <si>
    <t>317</t>
  </si>
  <si>
    <t>767649191</t>
  </si>
  <si>
    <t>Montáž dveřního hydraulického samozavírače</t>
  </si>
  <si>
    <t>946073508</t>
  </si>
  <si>
    <t>1+1+1</t>
  </si>
  <si>
    <t>318</t>
  </si>
  <si>
    <t>54917250</t>
  </si>
  <si>
    <t>samozavírač dveří hydraulický</t>
  </si>
  <si>
    <t>834606978</t>
  </si>
  <si>
    <t>315</t>
  </si>
  <si>
    <t>767649193</t>
  </si>
  <si>
    <t>Montáž dveřního stavěče křídel</t>
  </si>
  <si>
    <t>-1910685995</t>
  </si>
  <si>
    <t>"4/Z+5/Z"</t>
  </si>
  <si>
    <t>1*2+2*2</t>
  </si>
  <si>
    <t>316</t>
  </si>
  <si>
    <t>54916362</t>
  </si>
  <si>
    <t>kování dveřní stavěč dveří</t>
  </si>
  <si>
    <t>864477783</t>
  </si>
  <si>
    <t>312</t>
  </si>
  <si>
    <t>767652210</t>
  </si>
  <si>
    <t>Montáž vrat garážových otvíravých do ocelové konstrukce pl do 6 m2</t>
  </si>
  <si>
    <t>1888745919</t>
  </si>
  <si>
    <t>313</t>
  </si>
  <si>
    <t>55344710.M01</t>
  </si>
  <si>
    <t xml:space="preserve">vrata ocelová vnější plná hladká 1400x2400 mm , osazená do ocelové zárubně </t>
  </si>
  <si>
    <t>-1695414528</t>
  </si>
  <si>
    <t>314</t>
  </si>
  <si>
    <t>55344710.M02</t>
  </si>
  <si>
    <t xml:space="preserve">vrata ocelová vnější plná hladká 1400x2400 mm s průvětrníky, osazená do ocelové zárubně </t>
  </si>
  <si>
    <t>153462644</t>
  </si>
  <si>
    <t>300</t>
  </si>
  <si>
    <t>767995112</t>
  </si>
  <si>
    <t>Montáž atypických zámečnických konstrukcí hmotnosti přes 5 do 10 kg</t>
  </si>
  <si>
    <t>589945238</t>
  </si>
  <si>
    <t>"12/Z"</t>
  </si>
  <si>
    <t>"L50/80/6"4,2*5,9*1*1,2</t>
  </si>
  <si>
    <t>301</t>
  </si>
  <si>
    <t>13011026</t>
  </si>
  <si>
    <t>ocel profilová jakost S235JR (11 375) průřez UPE 80</t>
  </si>
  <si>
    <t>-1778764475</t>
  </si>
  <si>
    <t>"UPE80"0,41*7,9*24*1,2*0,001</t>
  </si>
  <si>
    <t>"UPE80"3,07*7,9*5*1,2*0,001</t>
  </si>
  <si>
    <t>"UPE80"2,7*7,9*8*1,2*0,001</t>
  </si>
  <si>
    <t>307</t>
  </si>
  <si>
    <t>13010514</t>
  </si>
  <si>
    <t>úhelník ocelový nerovnostranný jakost S235JR (11 375) 80x50x6mm</t>
  </si>
  <si>
    <t>-929826757</t>
  </si>
  <si>
    <t>"L50/80/6"4,2*5,9*1*1,2*0,001</t>
  </si>
  <si>
    <t>302</t>
  </si>
  <si>
    <t>767995113</t>
  </si>
  <si>
    <t>Montáž atypických zámečnických konstrukcí hmotnosti přes 10 do 20 kg</t>
  </si>
  <si>
    <t>938086938</t>
  </si>
  <si>
    <t>303</t>
  </si>
  <si>
    <t>13010914</t>
  </si>
  <si>
    <t>ocel profilová jakost S235JR (11 375) průřez UE 140</t>
  </si>
  <si>
    <t>2097339345</t>
  </si>
  <si>
    <t>"U140"3,6*16*1*1,2*0,001</t>
  </si>
  <si>
    <t>305</t>
  </si>
  <si>
    <t>767995115</t>
  </si>
  <si>
    <t>Montáž atypických zámečnických konstrukcí hmotnosti přes 50 do 100 kg</t>
  </si>
  <si>
    <t>-1518135750</t>
  </si>
  <si>
    <t>306</t>
  </si>
  <si>
    <t>13515139.M01</t>
  </si>
  <si>
    <t>ocel široká jakost S235J</t>
  </si>
  <si>
    <t>1931467667</t>
  </si>
  <si>
    <t>132</t>
  </si>
  <si>
    <t>767649197</t>
  </si>
  <si>
    <t>Montáž panikového kování dveří jednokřídlých</t>
  </si>
  <si>
    <t>-1226136727</t>
  </si>
  <si>
    <t>1+1+1+1+1+1+1+2+1+3</t>
  </si>
  <si>
    <t>133</t>
  </si>
  <si>
    <t>54914135</t>
  </si>
  <si>
    <t>kování panikové klika/klika</t>
  </si>
  <si>
    <t>1468040334</t>
  </si>
  <si>
    <t>136</t>
  </si>
  <si>
    <t>767652821</t>
  </si>
  <si>
    <t>Demontáž kliky se zámkem pro ruční otevírání</t>
  </si>
  <si>
    <t>-142080835</t>
  </si>
  <si>
    <t>137</t>
  </si>
  <si>
    <t>767691822</t>
  </si>
  <si>
    <t>Vyvěšení nebo zavěšení kovových křídel dveří do 2 m2</t>
  </si>
  <si>
    <t>-105300905</t>
  </si>
  <si>
    <t>1+1+3</t>
  </si>
  <si>
    <t>3+1</t>
  </si>
  <si>
    <t>138</t>
  </si>
  <si>
    <t>767691832</t>
  </si>
  <si>
    <t>Vyvěšení nebo zavěšení kovových křídel vrat do 4 m2</t>
  </si>
  <si>
    <t>102475763</t>
  </si>
  <si>
    <t>1+3</t>
  </si>
  <si>
    <t>141</t>
  </si>
  <si>
    <t>998767122</t>
  </si>
  <si>
    <t>Přesun hmot tonážní pro zámečnické konstrukce ruční v objektech v přes 6 do 12 m</t>
  </si>
  <si>
    <t>-1165926959</t>
  </si>
  <si>
    <t>776</t>
  </si>
  <si>
    <t>Podlahy povlakové</t>
  </si>
  <si>
    <t>282</t>
  </si>
  <si>
    <t>776211121</t>
  </si>
  <si>
    <t>Lepení elektrostaticky vodivých textilních pásů</t>
  </si>
  <si>
    <t>1950982351</t>
  </si>
  <si>
    <t>283</t>
  </si>
  <si>
    <t>27251120</t>
  </si>
  <si>
    <t>koberec dielektrický do 26kV š 1200mm tl 4,5mm</t>
  </si>
  <si>
    <t>-1324203338</t>
  </si>
  <si>
    <t>20*1,1 "Přepočtené koeficientem množství</t>
  </si>
  <si>
    <t>284</t>
  </si>
  <si>
    <t>998776121</t>
  </si>
  <si>
    <t>Přesun hmot tonážní pro podlahy povlakové ruční v objektech v do 6 m</t>
  </si>
  <si>
    <t>-1514709529</t>
  </si>
  <si>
    <t>783</t>
  </si>
  <si>
    <t>Dokončovací práce - nátěry</t>
  </si>
  <si>
    <t>149</t>
  </si>
  <si>
    <t>783009411</t>
  </si>
  <si>
    <t>Bezpečnostní šrafování podlah nebo vodorovných ploch rovných</t>
  </si>
  <si>
    <t>1625762847</t>
  </si>
  <si>
    <t>1,5*2*3*0,4</t>
  </si>
  <si>
    <t>1,4*3*0,4</t>
  </si>
  <si>
    <t>150</t>
  </si>
  <si>
    <t>783009421</t>
  </si>
  <si>
    <t>Bezpečnostní šrafování stěnových nebo podlahových hran</t>
  </si>
  <si>
    <t>1553761994</t>
  </si>
  <si>
    <t>1,5*2*3</t>
  </si>
  <si>
    <t>1,4*3</t>
  </si>
  <si>
    <t>151</t>
  </si>
  <si>
    <t>783301311</t>
  </si>
  <si>
    <t>Odmaštění zámečnických konstrukcí vodou ředitelným odmašťovačem</t>
  </si>
  <si>
    <t>-802712990</t>
  </si>
  <si>
    <t>(2*2+0,8)*0,25</t>
  </si>
  <si>
    <t>(2*2+0,9)*0,25</t>
  </si>
  <si>
    <t>(2,1*2+1)*0,3</t>
  </si>
  <si>
    <t>(2*2+0,8)*0,5*2</t>
  </si>
  <si>
    <t>(2,5*2+0,8)*0,5</t>
  </si>
  <si>
    <t>(2,5*2+1,5)*0,25</t>
  </si>
  <si>
    <t>(2,5*2+1,5)*0,25*2</t>
  </si>
  <si>
    <t>(2,5*2+1,4)*0,25*2</t>
  </si>
  <si>
    <t>152</t>
  </si>
  <si>
    <t>783334201</t>
  </si>
  <si>
    <t>Základní antikorozní jednonásobný epoxidový nátěr zámečnických konstrukcí</t>
  </si>
  <si>
    <t>-1201198096</t>
  </si>
  <si>
    <t>153</t>
  </si>
  <si>
    <t>783335101</t>
  </si>
  <si>
    <t>Mezinátěr jednonásobný epoxidový mezinátěr zámečnických konstrukcí</t>
  </si>
  <si>
    <t>-1552360622</t>
  </si>
  <si>
    <t>154</t>
  </si>
  <si>
    <t>783337101</t>
  </si>
  <si>
    <t>Krycí jednonásobný epoxidový nátěr zámečnických konstrukcí</t>
  </si>
  <si>
    <t>1535107245</t>
  </si>
  <si>
    <t>784</t>
  </si>
  <si>
    <t>Dokončovací práce - malby a tapety</t>
  </si>
  <si>
    <t>234</t>
  </si>
  <si>
    <t>784111001</t>
  </si>
  <si>
    <t>Oprášení (ometení ) podkladu v místnostech v do 3,80 m</t>
  </si>
  <si>
    <t>725762646</t>
  </si>
  <si>
    <t>229</t>
  </si>
  <si>
    <t>784111003</t>
  </si>
  <si>
    <t>Oprášení (ometení ) podkladu v místnostech v přes 3,80 do 5,00 m</t>
  </si>
  <si>
    <t>953730595</t>
  </si>
  <si>
    <t>175</t>
  </si>
  <si>
    <t>784121001</t>
  </si>
  <si>
    <t>Oškrabání malby v místnostech v do 3,80 m</t>
  </si>
  <si>
    <t>1856678685</t>
  </si>
  <si>
    <t>235</t>
  </si>
  <si>
    <t>784121003</t>
  </si>
  <si>
    <t>Oškrabání malby v místnostech v přes 3,80 do 5,00 m</t>
  </si>
  <si>
    <t>-980909201</t>
  </si>
  <si>
    <t>332</t>
  </si>
  <si>
    <t>784171121</t>
  </si>
  <si>
    <t>Zakrytí vnitřních ploch konstrukcí nebo prvků v místnostech v do 3,80 m</t>
  </si>
  <si>
    <t>-1374860050</t>
  </si>
  <si>
    <t>230</t>
  </si>
  <si>
    <t>784171123</t>
  </si>
  <si>
    <t>Zakrytí vnitřních ploch konstrukcí nebo prvků v místnostech v přes 3,80 do 5,00 m</t>
  </si>
  <si>
    <t>1592882908</t>
  </si>
  <si>
    <t>" odhad- zabezpečení zařízení trafostanice"</t>
  </si>
  <si>
    <t>231</t>
  </si>
  <si>
    <t>28323151</t>
  </si>
  <si>
    <t>papír separační potažený PE fólií</t>
  </si>
  <si>
    <t>2778003</t>
  </si>
  <si>
    <t>600*1,05 "Přepočtené koeficientem množství</t>
  </si>
  <si>
    <t>236</t>
  </si>
  <si>
    <t>784181121</t>
  </si>
  <si>
    <t>Hloubková jednonásobná bezbarvá penetrace podkladu v místnostech v do 3,80 m</t>
  </si>
  <si>
    <t>211857388</t>
  </si>
  <si>
    <t>232</t>
  </si>
  <si>
    <t>784181123</t>
  </si>
  <si>
    <t>Hloubková jednonásobná bezbarvá penetrace podkladu v místnostech v přes 3,80 do 5,00 m</t>
  </si>
  <si>
    <t>261094414</t>
  </si>
  <si>
    <t>237</t>
  </si>
  <si>
    <t>784211101</t>
  </si>
  <si>
    <t>Dvojnásobné bílé malby ze směsí za mokra výborně oděruvzdorných v místnostech v do 3,80 m</t>
  </si>
  <si>
    <t>302939530</t>
  </si>
  <si>
    <t>233</t>
  </si>
  <si>
    <t>784211103</t>
  </si>
  <si>
    <t>Dvojnásobné bílé malby ze směsí za mokra výborně oděruvzdorných v místnostech v přes 3,80 do 5,00 m</t>
  </si>
  <si>
    <t>1195983391</t>
  </si>
  <si>
    <t>789</t>
  </si>
  <si>
    <t>Povrchové úpravy ocelových konstrukcí a technologických zařízení</t>
  </si>
  <si>
    <t>159</t>
  </si>
  <si>
    <t>789224511</t>
  </si>
  <si>
    <t>Otryskání abrazivem ze strusky ocelových kcí třídy IV stupeň zarezavění A stupeň přípravy Sa 3</t>
  </si>
  <si>
    <t>-1201449716</t>
  </si>
  <si>
    <t>"OK"</t>
  </si>
  <si>
    <t>20*2</t>
  </si>
  <si>
    <t>24*0,41*0,298</t>
  </si>
  <si>
    <t>5*3,07*0,298</t>
  </si>
  <si>
    <t>2,7*8*0,298</t>
  </si>
  <si>
    <t>6*0,15*0,15*2</t>
  </si>
  <si>
    <t>18*0,15*0,12*2</t>
  </si>
  <si>
    <t>3,6*0,506</t>
  </si>
  <si>
    <t>0,32*8*0,2*2</t>
  </si>
  <si>
    <t>1*4,2*0,314</t>
  </si>
  <si>
    <t>0,32*11*0,2*2</t>
  </si>
  <si>
    <t>"dveře"</t>
  </si>
  <si>
    <t>1*2*2*1</t>
  </si>
  <si>
    <t>1,1*2*2*1</t>
  </si>
  <si>
    <t>1,2*2,2*2*1</t>
  </si>
  <si>
    <t>0,9*2*2*2</t>
  </si>
  <si>
    <t>0,9*2,5*2*1</t>
  </si>
  <si>
    <t>0,9*2*2*1</t>
  </si>
  <si>
    <t>1,6*2,5*2*1</t>
  </si>
  <si>
    <t>1,6*2,5*2*2</t>
  </si>
  <si>
    <t>1,6*2,5*2*3</t>
  </si>
  <si>
    <t>2*1,2*2</t>
  </si>
  <si>
    <t>160</t>
  </si>
  <si>
    <t>789328211</t>
  </si>
  <si>
    <t>Nátěr ocelových konstrukcí třídy IV dvousložkový epoxidový základní tl do 80 µm</t>
  </si>
  <si>
    <t>1624711647</t>
  </si>
  <si>
    <t>161</t>
  </si>
  <si>
    <t>789328216</t>
  </si>
  <si>
    <t>Nátěr ocelových konstrukcí třídy IV dvousložkový epoxidový mezivrstva do 80 μm</t>
  </si>
  <si>
    <t>268000131</t>
  </si>
  <si>
    <t>162</t>
  </si>
  <si>
    <t>789328221</t>
  </si>
  <si>
    <t>Nátěr ocelových konstrukcí třídy IV dvousložkový epoxidový krycí (vrchní) tl do 80 µm</t>
  </si>
  <si>
    <t>-346709883</t>
  </si>
  <si>
    <t>Práce a dodávky M</t>
  </si>
  <si>
    <t>46-M</t>
  </si>
  <si>
    <t>Zemní práce při extr.mont.pracích</t>
  </si>
  <si>
    <t>182</t>
  </si>
  <si>
    <t>460742132</t>
  </si>
  <si>
    <t>Osazení kabelových prostupů z trub plastových do rýhy s obetonováním průměru přes 10 do 15 cm</t>
  </si>
  <si>
    <t>64</t>
  </si>
  <si>
    <t>265343353</t>
  </si>
  <si>
    <t>9*0,5*5</t>
  </si>
  <si>
    <t>183</t>
  </si>
  <si>
    <t>28613872</t>
  </si>
  <si>
    <t>trubka vodovodní jednovrstvá PE100 RC PN 10 SDR17 s ochranným pláštěm z PP 110x6,6mm</t>
  </si>
  <si>
    <t>1494859944</t>
  </si>
  <si>
    <t>22,5*1,03 "Přepočtené koeficientem množství</t>
  </si>
  <si>
    <t>184</t>
  </si>
  <si>
    <t>460742141</t>
  </si>
  <si>
    <t>Osazení kabelových prostupů z trub plastových do otvoru ve zdivu průměru do 15 cm</t>
  </si>
  <si>
    <t>-643412850</t>
  </si>
  <si>
    <t>9*5</t>
  </si>
  <si>
    <t>185</t>
  </si>
  <si>
    <t>28658180</t>
  </si>
  <si>
    <t>manžeta smršťovací pro plastové předizolované potrubí DA 90 / 125 / 145</t>
  </si>
  <si>
    <t>-850126127</t>
  </si>
  <si>
    <t>187</t>
  </si>
  <si>
    <t>460771123</t>
  </si>
  <si>
    <t>Osazení multikanálů plastových do rýhy s obsypem z písku bez výkopových prací 9-cestných</t>
  </si>
  <si>
    <t>23603234</t>
  </si>
  <si>
    <t>188</t>
  </si>
  <si>
    <t>2013068</t>
  </si>
  <si>
    <t>MULTIKANAL 9W-42 SAP 301809</t>
  </si>
  <si>
    <t>128</t>
  </si>
  <si>
    <t>-1030966121</t>
  </si>
  <si>
    <t>189</t>
  </si>
  <si>
    <t>1926956</t>
  </si>
  <si>
    <t>MEZIPRVEK 9W-BB SAP 301926</t>
  </si>
  <si>
    <t>864296858</t>
  </si>
  <si>
    <t>5*2</t>
  </si>
  <si>
    <t>186</t>
  </si>
  <si>
    <t>1634427</t>
  </si>
  <si>
    <t>ADAPTER 9W-SDA</t>
  </si>
  <si>
    <t>1448902408</t>
  </si>
  <si>
    <t>238</t>
  </si>
  <si>
    <t>469981111</t>
  </si>
  <si>
    <t>Přesun hmot pro pomocné stavební práce při elektromotážích</t>
  </si>
  <si>
    <t>757067831</t>
  </si>
  <si>
    <t>HZS</t>
  </si>
  <si>
    <t>Hodinové zúčtovací sazby</t>
  </si>
  <si>
    <t>285</t>
  </si>
  <si>
    <t>HZS2221</t>
  </si>
  <si>
    <t>Hodinová zúčtovací sazba topenář</t>
  </si>
  <si>
    <t>hod</t>
  </si>
  <si>
    <t>512</t>
  </si>
  <si>
    <t>389931471</t>
  </si>
  <si>
    <t>2*8*2</t>
  </si>
  <si>
    <t>287</t>
  </si>
  <si>
    <t>HZS2492</t>
  </si>
  <si>
    <t>Hodinová zúčtovací sazba pomocný dělník PSV</t>
  </si>
  <si>
    <t>994437179</t>
  </si>
  <si>
    <t>" pomocné práce- vysekání kotev, přesuny lešení, vodorovné přemístění demontovaných prvků ÚT, VZT"</t>
  </si>
  <si>
    <t>2*8*3</t>
  </si>
  <si>
    <t>286</t>
  </si>
  <si>
    <t>HZS3211</t>
  </si>
  <si>
    <t>Hodinová zúčtovací sazba montér vzduchotechniky a chlazení</t>
  </si>
  <si>
    <t>-882706558</t>
  </si>
  <si>
    <t>D.1.2.5 - TPS - Silnoproud</t>
  </si>
  <si>
    <t xml:space="preserve">    741 - Elektroinstalace - silnoproud</t>
  </si>
  <si>
    <t xml:space="preserve">    21-M - Elektromontáže</t>
  </si>
  <si>
    <t>741</t>
  </si>
  <si>
    <t>Elektroinstalace - silnoproud</t>
  </si>
  <si>
    <t>34575601</t>
  </si>
  <si>
    <t>žlab kabelový drátěný galvanicky zinkovaný 250/100mm</t>
  </si>
  <si>
    <t>-768074265</t>
  </si>
  <si>
    <t>741910414</t>
  </si>
  <si>
    <t>Montáž žlab kovový šířky do 250 mm bez víka</t>
  </si>
  <si>
    <t>-1809140799</t>
  </si>
  <si>
    <t>34571093</t>
  </si>
  <si>
    <t>trubka elektroinstalační tuhá z PVC D 22,1/25 mm, délka 3 m</t>
  </si>
  <si>
    <t>-1413734829</t>
  </si>
  <si>
    <t>741110002</t>
  </si>
  <si>
    <t>Montáž trubka plastová tuhá D přes 23 do 35 mm uložená pevně</t>
  </si>
  <si>
    <t>651283076</t>
  </si>
  <si>
    <t>V031</t>
  </si>
  <si>
    <t>Trubka elektroinstalační ohebná PVC D 18,3/25</t>
  </si>
  <si>
    <t>-694556966</t>
  </si>
  <si>
    <t>741110042</t>
  </si>
  <si>
    <t>Montáž trubka plastová ohebná D přes 23 do 35 mm uložená pevně</t>
  </si>
  <si>
    <t>-362761157</t>
  </si>
  <si>
    <t>V014</t>
  </si>
  <si>
    <t>Plastová příchytka pro elektroinstalační trubku D25</t>
  </si>
  <si>
    <t>159016826</t>
  </si>
  <si>
    <t>Montáž plastové příchytky D25</t>
  </si>
  <si>
    <t>1759771745</t>
  </si>
  <si>
    <t>34111005</t>
  </si>
  <si>
    <t>kabel instalační jádro Cu plné izolace PVC plášť PVC 450/750V (CYKY) 2x1,5mm2</t>
  </si>
  <si>
    <t>-1627661723</t>
  </si>
  <si>
    <t>741122121</t>
  </si>
  <si>
    <t>Montáž kabel Cu plný kulatý žíla 2x1,5 až 6 mm2 zatažený v trubkách (např. CYKY)</t>
  </si>
  <si>
    <t>1466452590</t>
  </si>
  <si>
    <t>11</t>
  </si>
  <si>
    <t>34111030</t>
  </si>
  <si>
    <t>kabel instalační jádro Cu plné izolace PVC plášť PVC 450/750V (CYKY) 3x1,5mm2</t>
  </si>
  <si>
    <t>750768111</t>
  </si>
  <si>
    <t>34111036</t>
  </si>
  <si>
    <t>kabel instalační jádro Cu plné izolace PVC plášť PVC 450/750V (CYKY) 3x2,5mm2</t>
  </si>
  <si>
    <t>1697410785</t>
  </si>
  <si>
    <t>13</t>
  </si>
  <si>
    <t>741122122</t>
  </si>
  <si>
    <t>Montáž kabel Cu plný kulatý žíla 3x1,5 až 6 mm2 zatažený v trubkách (např. CYKY)</t>
  </si>
  <si>
    <t>-237497509</t>
  </si>
  <si>
    <t>34111094</t>
  </si>
  <si>
    <t>kabel instalační jádro Cu plné izolace PVC plášť PVC 450/750V (CYKY) 5x2,5mm2</t>
  </si>
  <si>
    <t>1087648003</t>
  </si>
  <si>
    <t>15</t>
  </si>
  <si>
    <t>741122142</t>
  </si>
  <si>
    <t>Montáž kabel Cu plný kulatý žíla 5x1,5 až 2,5 mm2 zatažený v trubkách (např. CYKY, CYKFY)</t>
  </si>
  <si>
    <t>-1142546097</t>
  </si>
  <si>
    <t>34111098</t>
  </si>
  <si>
    <t>kabel instalační jádro Cu plné izolace PVC plášť PVC 450/750V (CYKY) 5x4mm2</t>
  </si>
  <si>
    <t>-1846657119</t>
  </si>
  <si>
    <t>17</t>
  </si>
  <si>
    <t>741122143</t>
  </si>
  <si>
    <t>Montáž kabel Cu plný kulatý žíla 5x4 až 6 mm2 zatažený v trubkách (např. CYKY)</t>
  </si>
  <si>
    <t>-1652423411</t>
  </si>
  <si>
    <t>18</t>
  </si>
  <si>
    <t>741130001</t>
  </si>
  <si>
    <t>Ukončení vodič izolovaný do 2,5 mm2 v rozváděči nebo na přístroji</t>
  </si>
  <si>
    <t>1975159131</t>
  </si>
  <si>
    <t>741130003</t>
  </si>
  <si>
    <t>Ukončení vodič izolovaný do 4 mm2 v rozváděči nebo na přístroji</t>
  </si>
  <si>
    <t>192813136</t>
  </si>
  <si>
    <t>34571498</t>
  </si>
  <si>
    <t>krabice lištová PVC odbočná čtvercová 80x80mm s víčkem</t>
  </si>
  <si>
    <t>1030369522</t>
  </si>
  <si>
    <t>741112021</t>
  </si>
  <si>
    <t>Montáž krabice nástěnná plastová čtyřhranná do 100x100 mm</t>
  </si>
  <si>
    <t>1757159467</t>
  </si>
  <si>
    <t>22</t>
  </si>
  <si>
    <t>34539073</t>
  </si>
  <si>
    <t>ovládač tlačítkový zapínací, řazení 1/0, s krytem, bez rámečku, šroubové svorky</t>
  </si>
  <si>
    <t>-1912611801</t>
  </si>
  <si>
    <t>23</t>
  </si>
  <si>
    <t>741310001</t>
  </si>
  <si>
    <t>Montáž spínač nástěnný 1-jednopólový prostředí normální se zapojením vodičů</t>
  </si>
  <si>
    <t>944093536</t>
  </si>
  <si>
    <t>24</t>
  </si>
  <si>
    <t>ABB.3557GA06340B1</t>
  </si>
  <si>
    <t>Přepínač střídavý, řazení 6, s krytem</t>
  </si>
  <si>
    <t>1745041389</t>
  </si>
  <si>
    <t>25</t>
  </si>
  <si>
    <t>741310022</t>
  </si>
  <si>
    <t>Montáž přepínač nástěnný 6-střídavý prostředí normální se zapojením vodičů</t>
  </si>
  <si>
    <t>-361493371</t>
  </si>
  <si>
    <t>26</t>
  </si>
  <si>
    <t>34539070</t>
  </si>
  <si>
    <t>přepínač křížový, s krytem, řazení 7, bez rámečku, šroubové svorky, šroubové svorky</t>
  </si>
  <si>
    <t>-596704324</t>
  </si>
  <si>
    <t>27</t>
  </si>
  <si>
    <t>741310025</t>
  </si>
  <si>
    <t>Montáž přepínač nástěnný 7-křížový prostředí normální se zapojením vodičů</t>
  </si>
  <si>
    <t>-409348780</t>
  </si>
  <si>
    <t>V2519231</t>
  </si>
  <si>
    <t>Zásuvková skříň, 2x 1f, 1x 3f, 400V</t>
  </si>
  <si>
    <t>2051915584</t>
  </si>
  <si>
    <t>29</t>
  </si>
  <si>
    <t>741210001</t>
  </si>
  <si>
    <t>Montáž rozvodnice oceloplechová nebo plastová běžná do 20 kg</t>
  </si>
  <si>
    <t>-573276708</t>
  </si>
  <si>
    <t>30</t>
  </si>
  <si>
    <t>34835003</t>
  </si>
  <si>
    <t>svítidlo průmyslové přisazené podlouhlé kryt z PH přes 6000 lm</t>
  </si>
  <si>
    <t>2053280472</t>
  </si>
  <si>
    <t>741373021</t>
  </si>
  <si>
    <t>Montáž svítidlo výbojkové průmyslové stropní přisazené 1 zdroj s krytem</t>
  </si>
  <si>
    <t>-554458367</t>
  </si>
  <si>
    <t>34835012</t>
  </si>
  <si>
    <t>svítidlo LED nouzové přisazené baterie 3h</t>
  </si>
  <si>
    <t>-812278412</t>
  </si>
  <si>
    <t>34821275</t>
  </si>
  <si>
    <t>svítidlo interiérové žárovkové IP44 max. 60W E27</t>
  </si>
  <si>
    <t>852490577</t>
  </si>
  <si>
    <t>34</t>
  </si>
  <si>
    <t>741370032</t>
  </si>
  <si>
    <t>Montáž svítidlo žárovkové bytové nástěnné přisazené 1 zdroj se sklem</t>
  </si>
  <si>
    <t>1711105587</t>
  </si>
  <si>
    <t>35</t>
  </si>
  <si>
    <t>V2403250</t>
  </si>
  <si>
    <t>Přímotop s termostatem, 2000 W</t>
  </si>
  <si>
    <t>1046152002</t>
  </si>
  <si>
    <t>21-M</t>
  </si>
  <si>
    <t>Elektromontáže</t>
  </si>
  <si>
    <t>36</t>
  </si>
  <si>
    <t>35442062</t>
  </si>
  <si>
    <t>pás zemnící 30x4mm FeZn</t>
  </si>
  <si>
    <t>608084159</t>
  </si>
  <si>
    <t>37</t>
  </si>
  <si>
    <t>210220001</t>
  </si>
  <si>
    <t>Montáž uzemňovacího vedení vodičů FeZn pomocí svorek na povrchu páskou do 120 mm2</t>
  </si>
  <si>
    <t>-584024412</t>
  </si>
  <si>
    <t>38</t>
  </si>
  <si>
    <t>210220020</t>
  </si>
  <si>
    <t>Montáž uzemňovacího vedení vodičů FeZn pomocí svorek v zemi páskou do 120 mm2 ve městské zástavbě</t>
  </si>
  <si>
    <t>570616019</t>
  </si>
  <si>
    <t>39</t>
  </si>
  <si>
    <t>35441640</t>
  </si>
  <si>
    <t>podpěra vedení FeZn do zdiva pro zemní pásek 30x4</t>
  </si>
  <si>
    <t>-1333838257</t>
  </si>
  <si>
    <t>40</t>
  </si>
  <si>
    <t>35441986</t>
  </si>
  <si>
    <t>svorka odbočovací a spojovací pro pásek 30x4mm, FeZn</t>
  </si>
  <si>
    <t>1639624772</t>
  </si>
  <si>
    <t>41</t>
  </si>
  <si>
    <t>35442090</t>
  </si>
  <si>
    <t>tyč zemnící 2m FeZn</t>
  </si>
  <si>
    <t>-1590704286</t>
  </si>
  <si>
    <t>42</t>
  </si>
  <si>
    <t>35441865</t>
  </si>
  <si>
    <t>svorka FeZn k zemnící tyči - D 28mm</t>
  </si>
  <si>
    <t>1369897830</t>
  </si>
  <si>
    <t>43</t>
  </si>
  <si>
    <t>35431016</t>
  </si>
  <si>
    <t>svorka uzemnění FeZn zkušební, 62mm</t>
  </si>
  <si>
    <t>-2104076038</t>
  </si>
  <si>
    <t>44</t>
  </si>
  <si>
    <t>34141363</t>
  </si>
  <si>
    <t>vodič ohebný s Cu jádrem propojovací pro 450/750V 70mm2</t>
  </si>
  <si>
    <t>1148644167</t>
  </si>
  <si>
    <t>45</t>
  </si>
  <si>
    <t>210800415</t>
  </si>
  <si>
    <t>Montáž vodiče Cu izolovaného plného nebo laněného s PVC pláštěm do 1 kV žíla 50 až 70 mm2 zataženého (např. CY, CHAH-V) bez ukončení</t>
  </si>
  <si>
    <t>-1444259575</t>
  </si>
  <si>
    <t>46</t>
  </si>
  <si>
    <t>34567130</t>
  </si>
  <si>
    <t>oko kabelové Cu 1 - 36 kV lisovací 70 x 8</t>
  </si>
  <si>
    <t>1095597282</t>
  </si>
  <si>
    <t>47</t>
  </si>
  <si>
    <t>741130064</t>
  </si>
  <si>
    <t>Ukončení vodič izolovaný do 70 mm2 nastřelení kabelového oka</t>
  </si>
  <si>
    <t>1941910033</t>
  </si>
  <si>
    <t>48</t>
  </si>
  <si>
    <t>34141359</t>
  </si>
  <si>
    <t>vodič ohebný s Cu jádrem propojovací pro 450/750V 16mm2</t>
  </si>
  <si>
    <t>-1192289330</t>
  </si>
  <si>
    <t>49</t>
  </si>
  <si>
    <t>210801311</t>
  </si>
  <si>
    <t>Montáž vodiče Cu izolovaného plného nebo laněného s PVC pláštěm do 1 kV žíla 1,5 až 16 mm2 uloženého volně (např. CY, CHAH-V)</t>
  </si>
  <si>
    <t>1559427385</t>
  </si>
  <si>
    <t>34567030</t>
  </si>
  <si>
    <t>oko kabelové Cu lisovací lehčené 16x8mm</t>
  </si>
  <si>
    <t>-162859715</t>
  </si>
  <si>
    <t>51</t>
  </si>
  <si>
    <t>741130061</t>
  </si>
  <si>
    <t>Ukončení vodič izolovaný do 25 mm2 nastřelení kabelového oka</t>
  </si>
  <si>
    <t>877635840</t>
  </si>
  <si>
    <t>52</t>
  </si>
  <si>
    <t>V2403252</t>
  </si>
  <si>
    <t>Gumoasfaltový nátěr na spoje uzemnění</t>
  </si>
  <si>
    <t>90932059</t>
  </si>
  <si>
    <t>SO 02 - Kiosek M 110</t>
  </si>
  <si>
    <t xml:space="preserve">    21-M-01 - Elektromontáže-kobková rozvodna</t>
  </si>
  <si>
    <t xml:space="preserve">    58-M - Revize vyhrazených technických zařízení</t>
  </si>
  <si>
    <t>460161272</t>
  </si>
  <si>
    <t>Hloubení kabelových rýh ručně š 50 cm hl 80 cm v hornině tř I skupiny 3</t>
  </si>
  <si>
    <t>1739946727</t>
  </si>
  <si>
    <t>460431262</t>
  </si>
  <si>
    <t>Zásyp kabelových rýh ručně se zhutněním š 50 cm hl 60 cm z horniny tř I skupiny 3</t>
  </si>
  <si>
    <t>1842307774</t>
  </si>
  <si>
    <t>460791112</t>
  </si>
  <si>
    <t>Montáž trubek ochranných plastových uložených volně do rýhy tuhých D přes 32 do 50 mm</t>
  </si>
  <si>
    <t>-152450040</t>
  </si>
  <si>
    <t>460791212</t>
  </si>
  <si>
    <t>Montáž trubek ochranných plastových uložených volně do rýhy ohebných přes 32 do 50 mm</t>
  </si>
  <si>
    <t>-568107328</t>
  </si>
  <si>
    <t>34571351</t>
  </si>
  <si>
    <t>trubka elektroinstalační ohebná dvouplášťová korugovaná HDPE (chránička) D 40/50mm</t>
  </si>
  <si>
    <t>-165055939</t>
  </si>
  <si>
    <t>460661512</t>
  </si>
  <si>
    <t>Kabelové lože z písku pro kabely nn kryté plastovou fólií š lože přes 25 do 50 cm</t>
  </si>
  <si>
    <t>-290135429</t>
  </si>
  <si>
    <t>460321111</t>
  </si>
  <si>
    <t>Vodorovné přemístění horniny jakékoliv třídy stavebním kolečkem při elektromontážích do 10 m</t>
  </si>
  <si>
    <t>364414</t>
  </si>
  <si>
    <t>460671113</t>
  </si>
  <si>
    <t>Výstražná fólie pro krytí kabelů šířky 34 cm</t>
  </si>
  <si>
    <t>-355223825</t>
  </si>
  <si>
    <t>468051121</t>
  </si>
  <si>
    <t>Bourání základu betonového při elektromontážích</t>
  </si>
  <si>
    <t>-552397409</t>
  </si>
  <si>
    <t>TRAFOSTANICE</t>
  </si>
  <si>
    <t>KIOSEK - bet. skelet 6000x3000 mm, vč elektroinstalace, pospojování, hromosvodu; Viz specifikace - součást TZ, např. typu GRITEC</t>
  </si>
  <si>
    <t>-2045448648</t>
  </si>
  <si>
    <t>R-21-M-10003</t>
  </si>
  <si>
    <t>Doprava, montáž, pokládka montážní skupinou vč. jeřábu</t>
  </si>
  <si>
    <t>-534289020</t>
  </si>
  <si>
    <t>460030011</t>
  </si>
  <si>
    <t>Sejmutí drnu při elektromontážích jakékoliv tloušťky</t>
  </si>
  <si>
    <t>-2115730262</t>
  </si>
  <si>
    <t>460141112</t>
  </si>
  <si>
    <t>Hloubení nezapažených jam při elektromontážích strojně v hornině tř I skupiny 3</t>
  </si>
  <si>
    <t>12109846</t>
  </si>
  <si>
    <t>460411122</t>
  </si>
  <si>
    <t>Zásyp jam při elektromontážích strojně včetně zhutnění v hornině tř I skupiny 3</t>
  </si>
  <si>
    <t>-354125208</t>
  </si>
  <si>
    <t>V003</t>
  </si>
  <si>
    <t>Zemní práce pro usazení trafostanice</t>
  </si>
  <si>
    <t>-1460057533</t>
  </si>
  <si>
    <t>58343872</t>
  </si>
  <si>
    <t>kamenivo drcené hrubé frakce 8/16</t>
  </si>
  <si>
    <t>268467272</t>
  </si>
  <si>
    <t>460650141.1</t>
  </si>
  <si>
    <t>Zřízení štěrkového lože pod TS, vrstva 150mm</t>
  </si>
  <si>
    <t>-588174128</t>
  </si>
  <si>
    <t>V302</t>
  </si>
  <si>
    <t>Chodník kolem a před TS, betonová dlažba 50x50x5, vč. uložení</t>
  </si>
  <si>
    <t>-663201363</t>
  </si>
  <si>
    <t>B007b</t>
  </si>
  <si>
    <t>Vnitřní odpojovač s uzemňovacími noži 630A viz. specifikace</t>
  </si>
  <si>
    <t>731565892</t>
  </si>
  <si>
    <t>210112040</t>
  </si>
  <si>
    <t>Montáž odpojovačů vn třípólových do 10 kV do 1500 A s uzemňovačem bez zapojení</t>
  </si>
  <si>
    <t>-55865960</t>
  </si>
  <si>
    <t>B009</t>
  </si>
  <si>
    <t>Ruční pohon pravý</t>
  </si>
  <si>
    <t>-1889368715</t>
  </si>
  <si>
    <t>B010</t>
  </si>
  <si>
    <t>Ovládací rukojeť ručního pohonu</t>
  </si>
  <si>
    <t>-1818618743</t>
  </si>
  <si>
    <t>B016.2</t>
  </si>
  <si>
    <t>Tyč hliníková plochá lisovaná 40x10 mm</t>
  </si>
  <si>
    <t>-1349710140</t>
  </si>
  <si>
    <t>210070303</t>
  </si>
  <si>
    <t>Montáž vodičů Al holých vedení spojovacího z tyčí do 40x10 mm</t>
  </si>
  <si>
    <t>1990782685</t>
  </si>
  <si>
    <t>B018.2</t>
  </si>
  <si>
    <t>Pružná spojka, Al, 40x10 mm</t>
  </si>
  <si>
    <t>1876999232</t>
  </si>
  <si>
    <t>210070511</t>
  </si>
  <si>
    <t>Montáž vedení holého spojovacího - vodičů Al holých, spojka pružná do 40x10 mm</t>
  </si>
  <si>
    <t>1180543164</t>
  </si>
  <si>
    <t>210171112a.1</t>
  </si>
  <si>
    <t>Transformátor suchý 6/0,4kV 1600 kVA, Dyn1, ztráty dle Ecodesign2021</t>
  </si>
  <si>
    <t>-1212160742</t>
  </si>
  <si>
    <t>210171158b</t>
  </si>
  <si>
    <t>Montáž transformátorů třífázových vn/nn vzduchových instalace přístrojů do 1600 kVA bez zapojení vodičů</t>
  </si>
  <si>
    <t>950141956</t>
  </si>
  <si>
    <t>210280531</t>
  </si>
  <si>
    <t>Uvedení do provozu transformátoru suchého otevřeného 6 a 10/0,4 kV</t>
  </si>
  <si>
    <t>-6400726</t>
  </si>
  <si>
    <t>V004</t>
  </si>
  <si>
    <t>Dřevěná zábrana před transformátor</t>
  </si>
  <si>
    <t>182061750</t>
  </si>
  <si>
    <t xml:space="preserve">Montáž dřevěné zábrany </t>
  </si>
  <si>
    <t>-1578122100</t>
  </si>
  <si>
    <t>34141121</t>
  </si>
  <si>
    <t>vodič propojovací se zvýšenou odolností jádro Cu lanované izolace pryž plášť pryž chloroprenová 0,6/1kV (1-CHBU) 1x240mm2</t>
  </si>
  <si>
    <t>-27277204</t>
  </si>
  <si>
    <t>210801323</t>
  </si>
  <si>
    <t>Montáž vodiče Cu izolovaného plného nebo laněného s PVC pláštěm do 1 kV žíla 240 až 300 mm2 uloženého volně (např. CY, CHAH-V)</t>
  </si>
  <si>
    <t>-929534546</t>
  </si>
  <si>
    <t>34567142</t>
  </si>
  <si>
    <t>oko kabelové Cu 1-36kV lisovací 240x12</t>
  </si>
  <si>
    <t>1511234506</t>
  </si>
  <si>
    <t>210100294</t>
  </si>
  <si>
    <t>Ukončení vodičů izolovaných nastřelením kabelového oka s páskou průřezu žíly do 240 mm2</t>
  </si>
  <si>
    <t>-1166873885</t>
  </si>
  <si>
    <t>210100012</t>
  </si>
  <si>
    <t>Ukončení vodičů v rozváděči nebo na přístroji včetně zapojení průřezu žíly do 240 mm2</t>
  </si>
  <si>
    <t>1363961796</t>
  </si>
  <si>
    <t>V2506706</t>
  </si>
  <si>
    <t>Nový rozvaděč RM2, 3 pole, dle samostatné specifikace, včetně výrobní dokumentace</t>
  </si>
  <si>
    <t>sestava</t>
  </si>
  <si>
    <t>2098166332</t>
  </si>
  <si>
    <t>741210203</t>
  </si>
  <si>
    <t>Montáž rozvaděč skříňový nebo panelový dělitelný pole do 400 kg</t>
  </si>
  <si>
    <t>-348538818</t>
  </si>
  <si>
    <t>27251100</t>
  </si>
  <si>
    <t>koberec dielektrický do 26kV š 1300mm tl 5mm</t>
  </si>
  <si>
    <t>517893387</t>
  </si>
  <si>
    <t>V011</t>
  </si>
  <si>
    <t>Dřevěný rámeček se zasklením pro schéma 45x30cm</t>
  </si>
  <si>
    <t>-1261246299</t>
  </si>
  <si>
    <t>V2403225</t>
  </si>
  <si>
    <t>Ochranné bezpečnostní pracovní pomůcky dle samostatného soupisu v TZ, včetně magnetických tabulek</t>
  </si>
  <si>
    <t>sada</t>
  </si>
  <si>
    <t>274908582</t>
  </si>
  <si>
    <t>V2519210</t>
  </si>
  <si>
    <t>Nástěnný rozvaděč komunikace včetně PLC a zapojení, viz popis v TZ</t>
  </si>
  <si>
    <t>-53820275</t>
  </si>
  <si>
    <t>V2403221</t>
  </si>
  <si>
    <t>Rozvaděč vlastní spotřeby trafostanice RVS</t>
  </si>
  <si>
    <t>638509090</t>
  </si>
  <si>
    <t>-1412364138</t>
  </si>
  <si>
    <t>-619106146</t>
  </si>
  <si>
    <t>741122032</t>
  </si>
  <si>
    <t>Montáž kabel Cu bez ukončení uložený pod omítku plný kulatý 5x4 až 6 mm2 (např. CYKY, CYKFY)</t>
  </si>
  <si>
    <t>1644984166</t>
  </si>
  <si>
    <t>1921768615</t>
  </si>
  <si>
    <t>34123028</t>
  </si>
  <si>
    <t>kabel datový optický OS zafukovací MINI 4 vlákna 9/125 plášť HDPE</t>
  </si>
  <si>
    <t>-944508606</t>
  </si>
  <si>
    <t>742124014</t>
  </si>
  <si>
    <t>Provedení svaru optického vlákna</t>
  </si>
  <si>
    <t>-1571176975</t>
  </si>
  <si>
    <t>742124016</t>
  </si>
  <si>
    <t>Montáž kabelů datových optických pro vnější rozvody do trubky zafouknutím</t>
  </si>
  <si>
    <t>265033050</t>
  </si>
  <si>
    <t>-220620864</t>
  </si>
  <si>
    <t>-1074182977</t>
  </si>
  <si>
    <t>53</t>
  </si>
  <si>
    <t>-1961328552</t>
  </si>
  <si>
    <t>54</t>
  </si>
  <si>
    <t>139230808</t>
  </si>
  <si>
    <t>55</t>
  </si>
  <si>
    <t>-1916359371</t>
  </si>
  <si>
    <t>-836011980</t>
  </si>
  <si>
    <t>57</t>
  </si>
  <si>
    <t>210208582</t>
  </si>
  <si>
    <t>21-M-01</t>
  </si>
  <si>
    <t>Elektromontáže-kobková rozvodna</t>
  </si>
  <si>
    <t>58-M</t>
  </si>
  <si>
    <t>Revize vyhrazených technických zařízení</t>
  </si>
  <si>
    <t>013254000</t>
  </si>
  <si>
    <t>Dokumentace skutečného provedení stavby</t>
  </si>
  <si>
    <t>1586791285</t>
  </si>
  <si>
    <t>59</t>
  </si>
  <si>
    <t>045002000</t>
  </si>
  <si>
    <t>Kompletační a koordinační činnost</t>
  </si>
  <si>
    <t>-1013414290</t>
  </si>
  <si>
    <t>60</t>
  </si>
  <si>
    <t>210280003</t>
  </si>
  <si>
    <t>Zkoušky a prohlídky el rozvodů a zařízení celková prohlídka pro objem montážních prací přes 500 do 1 000 tis Kč</t>
  </si>
  <si>
    <t>-547385958</t>
  </si>
  <si>
    <t>IO 01 - Trasa silnoproud</t>
  </si>
  <si>
    <t xml:space="preserve">    997 - Přesun sutě</t>
  </si>
  <si>
    <t xml:space="preserve">    742 - Elektroinstalace - slaboproud</t>
  </si>
  <si>
    <t>VRN - Vedlejší rozpočtové náklady</t>
  </si>
  <si>
    <t xml:space="preserve">    VRN1 - Průzkumné, geodetické a projektové práce</t>
  </si>
  <si>
    <t>Přesun sutě</t>
  </si>
  <si>
    <t>997221571</t>
  </si>
  <si>
    <t>Vodorovná doprava vybouraných hmot do 1 km</t>
  </si>
  <si>
    <t>997221579</t>
  </si>
  <si>
    <t>Příplatek ZKD 1 km u vodorovné dopravy vybouraných hmot</t>
  </si>
  <si>
    <t>997221861</t>
  </si>
  <si>
    <t>Poplatek za uložení na recyklační skládce (skládkovné) stavebního odpadu z prostého betonu pod kódem 17 01 01</t>
  </si>
  <si>
    <t>997221873</t>
  </si>
  <si>
    <t>Poplatek za uložení na recyklační skládce (skládkovné) stavebního odpadu zeminy a kamení zatříděného do Katalogu odpadů pod kódem 17 05 04</t>
  </si>
  <si>
    <t>210100763</t>
  </si>
  <si>
    <t>Ukončení vodičů celoplastových koncovkou do 10 kV staniční KSJ průřezu žíly do 240 mm2</t>
  </si>
  <si>
    <t>210100311</t>
  </si>
  <si>
    <t>Příplatek k ukončení kabelů za ukončení a připojení stínění v plášti žíly</t>
  </si>
  <si>
    <t>210921018</t>
  </si>
  <si>
    <t>Montáž kabelů Al stíněných plných nebo laněných s XLPE izolací nebo bezhalogenových do 10 kV žíla 1x240 mm2 (např. AXEKCE) bez ukončení uložených volně</t>
  </si>
  <si>
    <t>210921048</t>
  </si>
  <si>
    <t>Montáž kabelů Al stíněných plných nebo laněných s XLPE izolací nebo bezhalogenových do 10 kV žíla 1x240 mm2 (např. AXEKCE) bez ukončení uložených pevně</t>
  </si>
  <si>
    <t>34116023</t>
  </si>
  <si>
    <t>kabel energetický stíněný s ochranou proti podélnému šíření vody pod pláštěm jádro Al izolace XLPE plášť PE+PVC 6/10kV (10-AXEKVCEY) 1x240/25mm2</t>
  </si>
  <si>
    <t>741910301</t>
  </si>
  <si>
    <t>Montáž rošt a lávka typová se stojinou,výložníky a odbočkami pozinkovaná jednostranná</t>
  </si>
  <si>
    <t>63126088</t>
  </si>
  <si>
    <t>rošt kabelový kompozitní š 600mm</t>
  </si>
  <si>
    <t>741920384</t>
  </si>
  <si>
    <t>Ucpávka prostupu kabelového svazku pěnou otvorem D 160 mm zaplnění prostupu kabely ze 60% stěnou tl 150 mm požární odolnost EI 60</t>
  </si>
  <si>
    <t>210950101</t>
  </si>
  <si>
    <t>Další štítek označovací na kabel</t>
  </si>
  <si>
    <t>210950101v</t>
  </si>
  <si>
    <t>Pásek se štítkem pro svazkování kabelů</t>
  </si>
  <si>
    <t>210950111</t>
  </si>
  <si>
    <t>Svazkování jednožilových kabelů vn</t>
  </si>
  <si>
    <t>M05</t>
  </si>
  <si>
    <t>Pásek pro svazkování kabelů</t>
  </si>
  <si>
    <t>ks</t>
  </si>
  <si>
    <t>210950202</t>
  </si>
  <si>
    <t>Příplatek na zatahování kabelů hmotnosti do 2 kg do tvárnicových tras a kolektorů</t>
  </si>
  <si>
    <t>P01</t>
  </si>
  <si>
    <t>Montáž příchytek KPZ pro trojsvazek kabelů</t>
  </si>
  <si>
    <t>M01</t>
  </si>
  <si>
    <t>Příchytka KPZ pro trojsvazek kabelů</t>
  </si>
  <si>
    <t>210020741v2</t>
  </si>
  <si>
    <t>Úprava stavební části objektu M22, bourání, záměčnické práce</t>
  </si>
  <si>
    <t>P02</t>
  </si>
  <si>
    <t>Utěsnění kabelu nafukovacím vakem</t>
  </si>
  <si>
    <t>M09</t>
  </si>
  <si>
    <t>nafukovací těsnící vak RDSS-125</t>
  </si>
  <si>
    <t>M12</t>
  </si>
  <si>
    <t>nafukovací těsnící vak RDSS-150</t>
  </si>
  <si>
    <t>P04</t>
  </si>
  <si>
    <t>Utěsnění kabelů v prostupu pěnou</t>
  </si>
  <si>
    <t>M10</t>
  </si>
  <si>
    <t>Montážní pěna</t>
  </si>
  <si>
    <t>Kus</t>
  </si>
  <si>
    <t>P07</t>
  </si>
  <si>
    <t>Vypínání zařízení, dozor správce</t>
  </si>
  <si>
    <t>741810011</t>
  </si>
  <si>
    <t>Příplatek k celkové prohlídce za každých dalších 500 000,- Kč</t>
  </si>
  <si>
    <t>P05</t>
  </si>
  <si>
    <t>Zkouška zvýšeným napětím</t>
  </si>
  <si>
    <t>měření</t>
  </si>
  <si>
    <t>460131113</t>
  </si>
  <si>
    <t>Hloubení nezapažených jam při elektromontážích ručně v hornině tř I skupiny 3</t>
  </si>
  <si>
    <t>460391123</t>
  </si>
  <si>
    <t>Zásyp jam při elektromontážích ručně se zhutněním z hornin třídy I skupiny 3</t>
  </si>
  <si>
    <t>62</t>
  </si>
  <si>
    <t>460161882</t>
  </si>
  <si>
    <t>Hloubení kabelových rýh ručně š 100 cm hl 120 cm v hornině tř I skupiny 3</t>
  </si>
  <si>
    <t>460431912</t>
  </si>
  <si>
    <t>Zásyp kabelových rýh ručně se zhutněním š 100 cm hl 120 cm z horniny tř I skupiny 3</t>
  </si>
  <si>
    <t>66</t>
  </si>
  <si>
    <t>460662115</t>
  </si>
  <si>
    <t>Lože kabelů z písku nebo štěrkopísku tl 10 cm nad kabel, bez zakrytí, šířky lože do 100 cm</t>
  </si>
  <si>
    <t>68</t>
  </si>
  <si>
    <t>Výstražná fólie pro krytí kabelů šířky přes 25 do 34 cm</t>
  </si>
  <si>
    <t>70</t>
  </si>
  <si>
    <t>460671124</t>
  </si>
  <si>
    <t>Výstražná deska pro krytí kabelů šířky přes 25 do 30 cm</t>
  </si>
  <si>
    <t>72</t>
  </si>
  <si>
    <t>460731111</t>
  </si>
  <si>
    <t>Přepážky s utěsněním pro oddělení kabelů ve výkopu z cihel</t>
  </si>
  <si>
    <t>74</t>
  </si>
  <si>
    <t>460470001</t>
  </si>
  <si>
    <t>Provizorní zajištění potrubí ve výkopech při křížení s kabelem</t>
  </si>
  <si>
    <t>460470011</t>
  </si>
  <si>
    <t>Provizorní zajištění kabelů ve výkopech při jejich křížení</t>
  </si>
  <si>
    <t>460242221</t>
  </si>
  <si>
    <t>Provizorní zajištění kabelů ve výkopech při jejich souběhu</t>
  </si>
  <si>
    <t>80</t>
  </si>
  <si>
    <t>460631214</t>
  </si>
  <si>
    <t>Řízené horizontální vrtání při elektromontážích v hornině tř. těžitelnosti I a II skupiny 1 až 4 vnějšího průměru přes 140 do 180 mm</t>
  </si>
  <si>
    <t>82</t>
  </si>
  <si>
    <t>M03</t>
  </si>
  <si>
    <t>trubka elektroinstalační HDPE tuhá D 160 mm pro protlak</t>
  </si>
  <si>
    <t>84</t>
  </si>
  <si>
    <t>460631212</t>
  </si>
  <si>
    <t>Řízené horizontální vrtání při elektromontážích v hornině tř. těžitelnosti I a II skupiny 1 až 4 vnějšího průměru přes 90 do 110 mm</t>
  </si>
  <si>
    <t>M041</t>
  </si>
  <si>
    <t>trubka elektroinstalační HDPE tuhá D 110 mm pro protlak</t>
  </si>
  <si>
    <t>88</t>
  </si>
  <si>
    <t>460632113</t>
  </si>
  <si>
    <t>Startovací jáma pro protlak výkop včetně zásypu ručně v hornině tř. těžitelnosti I skupiny 3</t>
  </si>
  <si>
    <t>90</t>
  </si>
  <si>
    <t>460632213</t>
  </si>
  <si>
    <t>Koncová jáma pro protlak výkop včetně zásypu ručně v hornině tř. těžitelnosti I skupiny 3</t>
  </si>
  <si>
    <t>92</t>
  </si>
  <si>
    <t>460281111</t>
  </si>
  <si>
    <t>Pažení příložné plné výkopů rýh kabelových hl do 2 m</t>
  </si>
  <si>
    <t>94</t>
  </si>
  <si>
    <t>460281121</t>
  </si>
  <si>
    <t>Odstranění pažení příložného plného výkopů rýh kabelových hl do 2 m</t>
  </si>
  <si>
    <t>96</t>
  </si>
  <si>
    <t>460742113</t>
  </si>
  <si>
    <t>Osazení kabelových prostupů z trub plastových do rýhy bez obsypu průměru přes 15 do 20 cm</t>
  </si>
  <si>
    <t>34571358</t>
  </si>
  <si>
    <t>trubka elektroinstalační ohebná dvouplášťová korugovaná HDPE+LDPE (chránička) D 136/160mm</t>
  </si>
  <si>
    <t>102</t>
  </si>
  <si>
    <t>P08</t>
  </si>
  <si>
    <t>Příplatek za hloubení výkopů v obsazené trase</t>
  </si>
  <si>
    <t>104</t>
  </si>
  <si>
    <t>P09</t>
  </si>
  <si>
    <t>Manipulace s pevnou zábranou pro trasu výkopu -běžný metr</t>
  </si>
  <si>
    <t>106</t>
  </si>
  <si>
    <t>P10</t>
  </si>
  <si>
    <t>Doprava, zřízení a odstranění provizorní lávky přes výkop</t>
  </si>
  <si>
    <t>108</t>
  </si>
  <si>
    <t>742</t>
  </si>
  <si>
    <t>Elektroinstalace - slaboproud</t>
  </si>
  <si>
    <t>460742111</t>
  </si>
  <si>
    <t>Osazení kabelových prostupů z trub plastových do rýhy bez obsypu průměru do 10 cm</t>
  </si>
  <si>
    <t>110</t>
  </si>
  <si>
    <t>34571802</t>
  </si>
  <si>
    <t>chránička optického kabelu HDPE jednoplášťová bezhalogenová D 40/33mm</t>
  </si>
  <si>
    <t>112</t>
  </si>
  <si>
    <t>220182024</t>
  </si>
  <si>
    <t>Označení optického kabelu nebo spojky HDPE trubky zaměřovacím markerem / dvojicí magnetů</t>
  </si>
  <si>
    <t>114</t>
  </si>
  <si>
    <t>V041</t>
  </si>
  <si>
    <t>Ball marker zaměřovací pro sdělovací vedení</t>
  </si>
  <si>
    <t>116</t>
  </si>
  <si>
    <t>220182026</t>
  </si>
  <si>
    <t>Montáž spojky bez svařování na HDPE trubce rovné nebo redukční</t>
  </si>
  <si>
    <t>118</t>
  </si>
  <si>
    <t>34571809</t>
  </si>
  <si>
    <t>spojka šroubovací pro chráničky optického kabelu D 40mm</t>
  </si>
  <si>
    <t>120</t>
  </si>
  <si>
    <t>61</t>
  </si>
  <si>
    <t>220182027</t>
  </si>
  <si>
    <t>Montáž koncovky nebo záslepky bez svařování na HDPE trubku</t>
  </si>
  <si>
    <t>122</t>
  </si>
  <si>
    <t>34571814</t>
  </si>
  <si>
    <t>koncovka pro chráničky optického kabelu D 40mm</t>
  </si>
  <si>
    <t>124</t>
  </si>
  <si>
    <t>63</t>
  </si>
  <si>
    <t>220182023</t>
  </si>
  <si>
    <t>Kontrola tlakutěsnosti HDPE trubky od 1 m do 2000 m</t>
  </si>
  <si>
    <t>126</t>
  </si>
  <si>
    <t>VRN1</t>
  </si>
  <si>
    <t>Průzkumné, geodetické a projektové práce</t>
  </si>
  <si>
    <t>V01</t>
  </si>
  <si>
    <t>Vytyčení trasy vedení kabelového podzemního v zastavěném prostoru</t>
  </si>
  <si>
    <t>65</t>
  </si>
  <si>
    <t>V02</t>
  </si>
  <si>
    <t>Zaměření skutečného provedení stavby</t>
  </si>
  <si>
    <t>130</t>
  </si>
  <si>
    <t>67</t>
  </si>
  <si>
    <t>034303000</t>
  </si>
  <si>
    <t>Dopravní značení na staveništi</t>
  </si>
  <si>
    <t>134</t>
  </si>
  <si>
    <t>V03</t>
  </si>
  <si>
    <t>Vytyčení IS</t>
  </si>
  <si>
    <t>69</t>
  </si>
  <si>
    <t>049303000</t>
  </si>
  <si>
    <t>Náklady vzniklé v souvislosti s předáním stavby</t>
  </si>
  <si>
    <t xml:space="preserve">IO 02 -  Komunikace a zpevněné plochy</t>
  </si>
  <si>
    <t>-1205442078</t>
  </si>
  <si>
    <t>113107166</t>
  </si>
  <si>
    <t>Odstranění podkladu z kameniva drceného se štětem tl přes 250 do 450 mm strojně pl přes 50 do 200 m2</t>
  </si>
  <si>
    <t>982893608</t>
  </si>
  <si>
    <t>113201112</t>
  </si>
  <si>
    <t>Vytrhání obrub silničních ležatých</t>
  </si>
  <si>
    <t>-633617181</t>
  </si>
  <si>
    <t>131351104</t>
  </si>
  <si>
    <t>Hloubení jam nezapažených v hornině třídy těžitelnosti II skupiny 4 objem do 500 m3 strojně</t>
  </si>
  <si>
    <t>-373833259</t>
  </si>
  <si>
    <t>162751117</t>
  </si>
  <si>
    <t>Vodorovné přemístění přes 9 000 do 10000 m výkopku/sypaniny z horniny třídy těžitelnosti I skupiny 1 až 3</t>
  </si>
  <si>
    <t>2034900916</t>
  </si>
  <si>
    <t>171152111</t>
  </si>
  <si>
    <t>Uložení sypaniny z hornin nesoudržných a sypkých do násypů zhutněných v aktivní zóně silnic a dálnic</t>
  </si>
  <si>
    <t>996415251</t>
  </si>
  <si>
    <t>58331200</t>
  </si>
  <si>
    <t>štěrkopísek netříděný</t>
  </si>
  <si>
    <t>-457604763</t>
  </si>
  <si>
    <t>35*2 "Přepočtené koeficientem množství</t>
  </si>
  <si>
    <t>1083135424</t>
  </si>
  <si>
    <t>80*2 "Přepočtené koeficientem množství</t>
  </si>
  <si>
    <t>181351003</t>
  </si>
  <si>
    <t>Rozprostření ornice tl vrstvy do 200 mm pl do 100 m2 v rovině nebo ve svahu do 1:5 strojně</t>
  </si>
  <si>
    <t>-197751695</t>
  </si>
  <si>
    <t>181411141</t>
  </si>
  <si>
    <t>Založení parterového trávníku výsevem pl do 1000 m2 v rovině a ve svahu do 1:5</t>
  </si>
  <si>
    <t>-2035440629</t>
  </si>
  <si>
    <t>00572470</t>
  </si>
  <si>
    <t>osivo směs travní univerzál</t>
  </si>
  <si>
    <t>-1719217494</t>
  </si>
  <si>
    <t>50*0,02 "Přepočtené koeficientem množství</t>
  </si>
  <si>
    <t>181951114</t>
  </si>
  <si>
    <t>Úprava pláně v hornině třídy těžitelnosti II skupiny 4 a 5 se zhutněním strojně</t>
  </si>
  <si>
    <t>1006095424</t>
  </si>
  <si>
    <t>70+7+21</t>
  </si>
  <si>
    <t>183403114</t>
  </si>
  <si>
    <t>Obdělání půdy kultivátorováním v rovině a svahu do 1:5</t>
  </si>
  <si>
    <t>1707946526</t>
  </si>
  <si>
    <t>183403161</t>
  </si>
  <si>
    <t>Obdělání půdy válením v rovině a svahu do 1:5</t>
  </si>
  <si>
    <t>1865808112</t>
  </si>
  <si>
    <t>112151017</t>
  </si>
  <si>
    <t>Volné kácení stromů s rozřezáním a odvětvením D kmene přes 700 do 800 mm</t>
  </si>
  <si>
    <t>1386203248</t>
  </si>
  <si>
    <t>184201111</t>
  </si>
  <si>
    <t>Výsadba stromu bez balu do jamky v kmene do 1,8 m v rovině a svahu do 1:5</t>
  </si>
  <si>
    <t>186869518</t>
  </si>
  <si>
    <t>00580027</t>
  </si>
  <si>
    <t>javor babyka (Acer campestre) 12-14 cm</t>
  </si>
  <si>
    <t>861316241</t>
  </si>
  <si>
    <t>02640445</t>
  </si>
  <si>
    <t xml:space="preserve">habr obecný /Carpinus betulus/  12-14cm</t>
  </si>
  <si>
    <t>610392564</t>
  </si>
  <si>
    <t>02650461</t>
  </si>
  <si>
    <t>dub letní /Quercus robur/ 150-200cm</t>
  </si>
  <si>
    <t>1842945106</t>
  </si>
  <si>
    <t>026R</t>
  </si>
  <si>
    <t>lípa srdčitá</t>
  </si>
  <si>
    <t>-1939859671</t>
  </si>
  <si>
    <t>184215133</t>
  </si>
  <si>
    <t>Ukotvení kmene dřevin v rovině nebo na svahu do 1:5 třemi kůly D do 0,1 m dl přes 2 do 3 m</t>
  </si>
  <si>
    <t>-1516793334</t>
  </si>
  <si>
    <t>60591255</t>
  </si>
  <si>
    <t>kůl vyvazovací dřevěný impregnovaný D 8cm dl 2,5m</t>
  </si>
  <si>
    <t>1900190730</t>
  </si>
  <si>
    <t>32*3 'Přepočtené koeficientem množství</t>
  </si>
  <si>
    <t>185851121</t>
  </si>
  <si>
    <t>Dovoz vody pro zálivku rostlin za vzdálenost do 1000 m</t>
  </si>
  <si>
    <t>-793019290</t>
  </si>
  <si>
    <t>213141111</t>
  </si>
  <si>
    <t>Zřízení vrstvy z geotextilie v rovině nebo ve sklonu do 1:5 š do 3 m</t>
  </si>
  <si>
    <t>982173839</t>
  </si>
  <si>
    <t>69311081</t>
  </si>
  <si>
    <t>geotextilie netkaná separační, ochranná, filtrační, drenážní PES 300g/m2</t>
  </si>
  <si>
    <t>-1593451715</t>
  </si>
  <si>
    <t>98*1,1845 "Přepočtené koeficientem množství</t>
  </si>
  <si>
    <t>564851111</t>
  </si>
  <si>
    <t>Podklad ze štěrkodrtě ŠD plochy přes 100 m2 tl 150 mm</t>
  </si>
  <si>
    <t>1415481932</t>
  </si>
  <si>
    <t>21+7</t>
  </si>
  <si>
    <t>564871111</t>
  </si>
  <si>
    <t>Podklad ze štěrkodrtě ŠD plochy přes 100 m2 tl 250 mm</t>
  </si>
  <si>
    <t>-1729014179</t>
  </si>
  <si>
    <t>564962111</t>
  </si>
  <si>
    <t>Podklad z mechanicky zpevněného kameniva MZK tl 200 mm</t>
  </si>
  <si>
    <t>-1195036292</t>
  </si>
  <si>
    <t>565155011</t>
  </si>
  <si>
    <t>Asfaltový beton vrstva podkladní ACP 16 + tl 70 mm š do 3 m z nemodifikovaného asfaltu</t>
  </si>
  <si>
    <t>-2123836169</t>
  </si>
  <si>
    <t>573191111</t>
  </si>
  <si>
    <t>Postřik infiltrační kationaktivní emulzí v množství 1 kg/m2</t>
  </si>
  <si>
    <t>-23864662</t>
  </si>
  <si>
    <t>573211108</t>
  </si>
  <si>
    <t>Postřik živičný spojovací z asfaltu v množství 0,40 kg/m2</t>
  </si>
  <si>
    <t>1424255885</t>
  </si>
  <si>
    <t>70*2</t>
  </si>
  <si>
    <t>577134131</t>
  </si>
  <si>
    <t>Asfaltový beton vrstva obrusná ACO 11+ tl 40 mm š do 3 m z modifikovaného asfaltu</t>
  </si>
  <si>
    <t>-1150575774</t>
  </si>
  <si>
    <t>577155112</t>
  </si>
  <si>
    <t>Asfaltový beton vrstva ložní ACL 16 + tl 60 mm š do 3 m z nemodifikovaného asfaltu</t>
  </si>
  <si>
    <t>-295369975</t>
  </si>
  <si>
    <t>596211111</t>
  </si>
  <si>
    <t>Kladení zámkové dlažby komunikací pro pěší ručně tl 60 mm skupiny A pl přes 50 do 100 m2</t>
  </si>
  <si>
    <t>1548782763</t>
  </si>
  <si>
    <t>7+21</t>
  </si>
  <si>
    <t>-635257528</t>
  </si>
  <si>
    <t>28*1,03 "Přepočtené koeficientem množství</t>
  </si>
  <si>
    <t>631311235</t>
  </si>
  <si>
    <t>Mazanina tl přes 120 do 240 mm z betonu prostého se zvýšenými nároky na prostředí tř. C 30/37</t>
  </si>
  <si>
    <t>-1445031450</t>
  </si>
  <si>
    <t>2,5*2,5*3*0,2</t>
  </si>
  <si>
    <t>631319023</t>
  </si>
  <si>
    <t>Příplatek k mazanině tl přes 120 do 240 mm za přehlazení s poprášením cementem</t>
  </si>
  <si>
    <t>480830252</t>
  </si>
  <si>
    <t>631319175</t>
  </si>
  <si>
    <t>Příplatek k mazanině tl přes 120 do 240 mm za stržení povrchu spodní vrstvy před vložením výztuže</t>
  </si>
  <si>
    <t>162994907</t>
  </si>
  <si>
    <t>631351101</t>
  </si>
  <si>
    <t>Zřízení bednění rýh a hran v podlahách</t>
  </si>
  <si>
    <t>-1048616004</t>
  </si>
  <si>
    <t>(2,5*2+2,5*2)*0,25*3</t>
  </si>
  <si>
    <t>631351102</t>
  </si>
  <si>
    <t>Odstranění bednění rýh a hran v podlahách</t>
  </si>
  <si>
    <t>-899059182</t>
  </si>
  <si>
    <t>631362021</t>
  </si>
  <si>
    <t>Výztuž mazanin svařovanými sítěmi Kari</t>
  </si>
  <si>
    <t>959707239</t>
  </si>
  <si>
    <t>" kari siť 8/150x150 mm - 2 x"</t>
  </si>
  <si>
    <t>2,5*2,5*2*4,04*1,2*0,001</t>
  </si>
  <si>
    <t>Demontáž přívodního horkovodu + izolace + sloupky v délce 100m</t>
  </si>
  <si>
    <t>1046267925</t>
  </si>
  <si>
    <t>916131213</t>
  </si>
  <si>
    <t>Osazení silničního obrubníku betonového stojatého s boční opěrou do lože z betonu prostého</t>
  </si>
  <si>
    <t>-581249568</t>
  </si>
  <si>
    <t>59217076</t>
  </si>
  <si>
    <t>obrubník silniční betonový přechodový 1000x150x250mm</t>
  </si>
  <si>
    <t>-209417057</t>
  </si>
  <si>
    <t>65*1,02 "Přepočtené koeficientem množství</t>
  </si>
  <si>
    <t>997221551</t>
  </si>
  <si>
    <t>Vodorovná doprava suti ze sypkých materiálů do 1 km</t>
  </si>
  <si>
    <t>2051538178</t>
  </si>
  <si>
    <t>13,02</t>
  </si>
  <si>
    <t>997221559</t>
  </si>
  <si>
    <t>Příplatek ZKD 1 km u vodorovné dopravy suti ze sypkých materiálů</t>
  </si>
  <si>
    <t>1232595601</t>
  </si>
  <si>
    <t>13,02*24 "Přepočtené koeficientem množství</t>
  </si>
  <si>
    <t>997221561</t>
  </si>
  <si>
    <t>Vodorovná doprava suti z kusových materiálů do 1 km</t>
  </si>
  <si>
    <t>-63177592</t>
  </si>
  <si>
    <t>27,915-13,02</t>
  </si>
  <si>
    <t>997221569</t>
  </si>
  <si>
    <t>Příplatek ZKD 1 km u vodorovné dopravy suti z kusových materiálů</t>
  </si>
  <si>
    <t>-1581794447</t>
  </si>
  <si>
    <t>14,895</t>
  </si>
  <si>
    <t>14,895*24 "Přepočtené koeficientem množství</t>
  </si>
  <si>
    <t>929436619</t>
  </si>
  <si>
    <t>997221612</t>
  </si>
  <si>
    <t>Nakládání vybouraných hmot na dopravní prostředky pro vodorovnou dopravu</t>
  </si>
  <si>
    <t>655932548</t>
  </si>
  <si>
    <t>1936068335</t>
  </si>
  <si>
    <t>1752779221</t>
  </si>
  <si>
    <t>998225111</t>
  </si>
  <si>
    <t>Přesun hmot pro pozemní komunikace s krytem z kamene, monolitickým betonovým nebo živičným</t>
  </si>
  <si>
    <t>-844377187</t>
  </si>
  <si>
    <t>PS01 - Rozvodna M 109</t>
  </si>
  <si>
    <t xml:space="preserve">    21-M-02 - Elektromontáže-úpravy kabeláže VN</t>
  </si>
  <si>
    <t xml:space="preserve">    21-M-03 - Elektromontáže-demontáže</t>
  </si>
  <si>
    <t>460191113</t>
  </si>
  <si>
    <t>Rýhy kabelových spojek do 10 kV hloubení ručně včetně zásypu v hornině tř I skupiny 3</t>
  </si>
  <si>
    <t>892528631</t>
  </si>
  <si>
    <t>-1024829154</t>
  </si>
  <si>
    <t>-256611484</t>
  </si>
  <si>
    <t>1582139249</t>
  </si>
  <si>
    <t>34111006</t>
  </si>
  <si>
    <t>kabel instalační jádro Cu plné izolace PVC plášť PVC 450/750V (CYKY) 2x2,5mm2</t>
  </si>
  <si>
    <t>-831590251</t>
  </si>
  <si>
    <t>34111018</t>
  </si>
  <si>
    <t>kabel instalační jádro Cu plné izolace PVC plášť PVC 450/750V (CYKY) 2x6mm2</t>
  </si>
  <si>
    <t>1655885655</t>
  </si>
  <si>
    <t>1202131630</t>
  </si>
  <si>
    <t>598310641</t>
  </si>
  <si>
    <t>1644519576</t>
  </si>
  <si>
    <t>kabel silový s Cu jádrem 1 kV 5x2,5mm2</t>
  </si>
  <si>
    <t>-2064962710</t>
  </si>
  <si>
    <t>Montáž kabel Cu plný kulatý žíla 5x1,5 až 2,5 mm2 zatažený v trubkách (např. CYKY)</t>
  </si>
  <si>
    <t>2044987671</t>
  </si>
  <si>
    <t>V2403213</t>
  </si>
  <si>
    <t>kabel instalační jádro Cu plné izolace PVC plášť PVC 450/750V (CYKY) 7x4mm2</t>
  </si>
  <si>
    <t>-290337084</t>
  </si>
  <si>
    <t>741122147</t>
  </si>
  <si>
    <t>Montáž kabel Cu plný kulatý žíla 7x4 mm2 zatažený v trubkách (např. CYKY)</t>
  </si>
  <si>
    <t>-2091141703</t>
  </si>
  <si>
    <t>2054916123</t>
  </si>
  <si>
    <t>-1290299057</t>
  </si>
  <si>
    <t>741130004</t>
  </si>
  <si>
    <t>Ukončení vodič izolovaný do 6 mm2 v rozváděči nebo na přístroji</t>
  </si>
  <si>
    <t>1013680489</t>
  </si>
  <si>
    <t>Pol1</t>
  </si>
  <si>
    <t>Rack nástěnný Conteg 19" – 12U</t>
  </si>
  <si>
    <t>-1198227352</t>
  </si>
  <si>
    <t>Pol10</t>
  </si>
  <si>
    <t>Žlab 70x40 plastový pro montáž v budově</t>
  </si>
  <si>
    <t>-1007020592</t>
  </si>
  <si>
    <t>Pol2</t>
  </si>
  <si>
    <t>Rack nástěnný montáž</t>
  </si>
  <si>
    <t>204106263</t>
  </si>
  <si>
    <t>Pol20</t>
  </si>
  <si>
    <t>Optický switch, HITACHI, dle standardu Synthesia</t>
  </si>
  <si>
    <t>1371729148</t>
  </si>
  <si>
    <t>34123140</t>
  </si>
  <si>
    <t>patchcord optický duplex délka 2m</t>
  </si>
  <si>
    <t>-196263740</t>
  </si>
  <si>
    <t>34123155</t>
  </si>
  <si>
    <t>patchcord optický duplex délka 10m</t>
  </si>
  <si>
    <t>1193042718</t>
  </si>
  <si>
    <t>34123160</t>
  </si>
  <si>
    <t>patchcord optický duplex délka 20m</t>
  </si>
  <si>
    <t>-1233150885</t>
  </si>
  <si>
    <t>Pol29</t>
  </si>
  <si>
    <t>Vypracování dokumentace skutečného provedení</t>
  </si>
  <si>
    <t>535906880</t>
  </si>
  <si>
    <t>Pol9</t>
  </si>
  <si>
    <t>Optický kabel 2vl. SM, D+M , montáž v budově</t>
  </si>
  <si>
    <t>-1263977080</t>
  </si>
  <si>
    <t>V2519212</t>
  </si>
  <si>
    <t>Demontáž stávající podpůrné technologie rozvodny - akumulátory, rozvaděče vlastní spotřeby, rozvaděče ochran, ... Včetně ekologické likvidace</t>
  </si>
  <si>
    <t>1864521117</t>
  </si>
  <si>
    <t>V006</t>
  </si>
  <si>
    <t>Kabelová koncovka vnitřní 10kV, pro kabel 1x240</t>
  </si>
  <si>
    <t>-1850252462</t>
  </si>
  <si>
    <t>182898086</t>
  </si>
  <si>
    <t>814749579</t>
  </si>
  <si>
    <t>-2134465438</t>
  </si>
  <si>
    <t>889336273</t>
  </si>
  <si>
    <t>210280391</t>
  </si>
  <si>
    <t>Zkoušky kabelů silových do 35 kV zvýšeným napětím</t>
  </si>
  <si>
    <t>-1562645045</t>
  </si>
  <si>
    <t>V036</t>
  </si>
  <si>
    <t>Kabelová příchytky KPZ 44/3</t>
  </si>
  <si>
    <t>1176090772</t>
  </si>
  <si>
    <t>V037</t>
  </si>
  <si>
    <t>Montáž kabelových příchytek KPZ 44/3</t>
  </si>
  <si>
    <t>-1262307178</t>
  </si>
  <si>
    <t>V2403201</t>
  </si>
  <si>
    <t>ocel profilová S235JR</t>
  </si>
  <si>
    <t>-569425364</t>
  </si>
  <si>
    <t>HZS2131</t>
  </si>
  <si>
    <t>Hodinová zúčtovací sazba zámečník</t>
  </si>
  <si>
    <t>935977332</t>
  </si>
  <si>
    <t>34575494</t>
  </si>
  <si>
    <t>žlab kabelový plechový SZ plný v do 60mm š přes 250 do 350mm</t>
  </si>
  <si>
    <t>579622978</t>
  </si>
  <si>
    <t>Montáž žlab kovový šířky přes 250 do 450 mm bez víka</t>
  </si>
  <si>
    <t>1451156928</t>
  </si>
  <si>
    <t>741910421</t>
  </si>
  <si>
    <t>Montáž žlab kovový - uzavření víkem</t>
  </si>
  <si>
    <t>820895813</t>
  </si>
  <si>
    <t>-1300492553</t>
  </si>
  <si>
    <t>478912850</t>
  </si>
  <si>
    <t>210171112a.2</t>
  </si>
  <si>
    <t>Transformátor suchý 6/0,4kV 250 kVA, Dyn1, ztráty dle Ecodesign2021</t>
  </si>
  <si>
    <t>-1023503790</t>
  </si>
  <si>
    <t>210171154</t>
  </si>
  <si>
    <t>Montáž transformátorů třífázových vn/nn vzduchových instalace přístrojů do 250 kVA bez zapojení vodičů</t>
  </si>
  <si>
    <t>-152729553</t>
  </si>
  <si>
    <t>-354462722</t>
  </si>
  <si>
    <t>-1063128279</t>
  </si>
  <si>
    <t>1297084139</t>
  </si>
  <si>
    <t>363905168</t>
  </si>
  <si>
    <t>-672396731</t>
  </si>
  <si>
    <t>-1316173832</t>
  </si>
  <si>
    <t>-868320328</t>
  </si>
  <si>
    <t>-109571384</t>
  </si>
  <si>
    <t>34575413</t>
  </si>
  <si>
    <t>žlab kabelový plechový SZ perforovaný v do 60mm š přes 450mm</t>
  </si>
  <si>
    <t>1744199737</t>
  </si>
  <si>
    <t>741910415</t>
  </si>
  <si>
    <t>Montáž žlab kovový šířky přes 450 mm bez víka</t>
  </si>
  <si>
    <t>1863122129</t>
  </si>
  <si>
    <t>34141118</t>
  </si>
  <si>
    <t>vodič propojovací se zvýšenou odolností jádro Cu lanované izolace pryž plášť pryž chloroprenová 0,6/1kV (1-CHBU) 1x120mm2</t>
  </si>
  <si>
    <t>1961509515</t>
  </si>
  <si>
    <t>210801317</t>
  </si>
  <si>
    <t>Montáž vodiče Cu izolovaného plného nebo laněného s PVC pláštěm do 1 kV žíla 95 až 120 mm2 uloženého volně (např. CY, CHAH-V)</t>
  </si>
  <si>
    <t>-1282261685</t>
  </si>
  <si>
    <t>34567136</t>
  </si>
  <si>
    <t>oko kabelové Cu 1-36kV lisovací 120x10</t>
  </si>
  <si>
    <t>-1668063626</t>
  </si>
  <si>
    <t>210100291</t>
  </si>
  <si>
    <t>Ukončení vodičů izolovaných nastřelením kabelového oka s páskou průřezu žíly do 120 mm2</t>
  </si>
  <si>
    <t>-556977626</t>
  </si>
  <si>
    <t>210100009</t>
  </si>
  <si>
    <t>Ukončení vodičů v rozváděči nebo na přístroji včetně zapojení průřezu žíly do 120 mm2</t>
  </si>
  <si>
    <t>-683877064</t>
  </si>
  <si>
    <t>34575411</t>
  </si>
  <si>
    <t>žlab kabelový plechový SZ perforovaný v do 60mm š přes 250 do 350mm</t>
  </si>
  <si>
    <t>-1089359976</t>
  </si>
  <si>
    <t>V2506704</t>
  </si>
  <si>
    <t>Nový rozvaděč RM1, 3 pole, dle samostatné specifikace, včetně výrobní dokumentace</t>
  </si>
  <si>
    <t>-795196249</t>
  </si>
  <si>
    <t>970120072</t>
  </si>
  <si>
    <t>V2403210</t>
  </si>
  <si>
    <t>Rozvaděč zálohovaného napájení R 24VDC</t>
  </si>
  <si>
    <t>-243373055</t>
  </si>
  <si>
    <t>-731706237</t>
  </si>
  <si>
    <t>741210201</t>
  </si>
  <si>
    <t>Montáž rozvaděč skříňový nebo panelový dělitelný pole do 200 kg</t>
  </si>
  <si>
    <t>-217870907</t>
  </si>
  <si>
    <t>-2088960488</t>
  </si>
  <si>
    <t>-1820955486</t>
  </si>
  <si>
    <t>-1306178875</t>
  </si>
  <si>
    <t>-140136481</t>
  </si>
  <si>
    <t>741920376</t>
  </si>
  <si>
    <t>Ucpávka prostupu kabelového svazku pěnou otvorem D 200 mm zaplnění prostupu kabely z 30% stěnou tl 150 mm požární odolnost EI 60</t>
  </si>
  <si>
    <t>-516154937</t>
  </si>
  <si>
    <t>280206471</t>
  </si>
  <si>
    <t>71</t>
  </si>
  <si>
    <t>468081311</t>
  </si>
  <si>
    <t>Vybourání otvorů pro elektroinstalace ve zdivu cihelném pl do 0,0225 m2 tl do 15 cm</t>
  </si>
  <si>
    <t>-116438310</t>
  </si>
  <si>
    <t>-840488584</t>
  </si>
  <si>
    <t>73</t>
  </si>
  <si>
    <t>1353153556</t>
  </si>
  <si>
    <t>B006</t>
  </si>
  <si>
    <t>Vnitřní odpojovač 1250A viz. specifikace</t>
  </si>
  <si>
    <t>603947572</t>
  </si>
  <si>
    <t>B006b</t>
  </si>
  <si>
    <t>Vnitřní odpojovač 630A viz. specifikace</t>
  </si>
  <si>
    <t>-1590282623</t>
  </si>
  <si>
    <t>210112154</t>
  </si>
  <si>
    <t>Montáž odpojovačů bez zapojení vodičů vn do 12 kV na ruční nebo motorový pohon třípólových vnitřních do 1600 A</t>
  </si>
  <si>
    <t>-542461054</t>
  </si>
  <si>
    <t>B001</t>
  </si>
  <si>
    <t>Vakuový vypínač 1250 A kobkový viz. specifikace</t>
  </si>
  <si>
    <t>-698459988</t>
  </si>
  <si>
    <t>V2403214</t>
  </si>
  <si>
    <t>Vakuový vypínač 630 A kobkový viz. specifikace</t>
  </si>
  <si>
    <t>1269533332</t>
  </si>
  <si>
    <t>79</t>
  </si>
  <si>
    <t>210112821a</t>
  </si>
  <si>
    <t>Montáž vypínačů vakuových do 12 kV bez náplně</t>
  </si>
  <si>
    <t>54001149</t>
  </si>
  <si>
    <t>B002.2</t>
  </si>
  <si>
    <t>MTP, měřící, jistící, viz. specifikace</t>
  </si>
  <si>
    <t>-2090092055</t>
  </si>
  <si>
    <t>81</t>
  </si>
  <si>
    <t>Montáž průchodkových MTP v kobkové rozvodně 6 kV</t>
  </si>
  <si>
    <t>-304763184</t>
  </si>
  <si>
    <t>B024</t>
  </si>
  <si>
    <t>MTN se zabudovanou pojistkou, meřící, jistící, viz specifikace</t>
  </si>
  <si>
    <t>76796424</t>
  </si>
  <si>
    <t>B020.2</t>
  </si>
  <si>
    <t>Montáž MTN v kobkové rozvodně 6 kV</t>
  </si>
  <si>
    <t>-671048103</t>
  </si>
  <si>
    <t>B007</t>
  </si>
  <si>
    <t>Vnitřní odpojovač s uzemňovacími noži 1250A viz. specifikace</t>
  </si>
  <si>
    <t>1845857668</t>
  </si>
  <si>
    <t>-771663069</t>
  </si>
  <si>
    <t>738850337</t>
  </si>
  <si>
    <t>87</t>
  </si>
  <si>
    <t>B005</t>
  </si>
  <si>
    <t>MTP součtový viz. specifikace</t>
  </si>
  <si>
    <t>-558552118</t>
  </si>
  <si>
    <t>B019.2</t>
  </si>
  <si>
    <t>Montáž součtových MTP v kobkové rozvodně 6 kV</t>
  </si>
  <si>
    <t>-1084826375</t>
  </si>
  <si>
    <t>89</t>
  </si>
  <si>
    <t>1887711521</t>
  </si>
  <si>
    <t>1191156038</t>
  </si>
  <si>
    <t>91</t>
  </si>
  <si>
    <t>B011</t>
  </si>
  <si>
    <t>Síťová ochrana viz. specifikace, včetně výpočtu, nastavení a uvedení do provozu</t>
  </si>
  <si>
    <t>1802861527</t>
  </si>
  <si>
    <t>B023</t>
  </si>
  <si>
    <t>Vybavení manipulačního rozvaděče (skříň ochran), vč. zapojení vodičů</t>
  </si>
  <si>
    <t>-760277699</t>
  </si>
  <si>
    <t>93</t>
  </si>
  <si>
    <t>HZS2232</t>
  </si>
  <si>
    <t>Hodinová zúčtovací sazba elektrikář odborný</t>
  </si>
  <si>
    <t>-755100109</t>
  </si>
  <si>
    <t>B015</t>
  </si>
  <si>
    <t>Podpěrný izolátor 6 kV, vč. držáku přípojnice</t>
  </si>
  <si>
    <t>756937741</t>
  </si>
  <si>
    <t>95</t>
  </si>
  <si>
    <t>210070012</t>
  </si>
  <si>
    <t>Montáž podpěrek vnitřních do 10 kV</t>
  </si>
  <si>
    <t>-1374786137</t>
  </si>
  <si>
    <t>B017</t>
  </si>
  <si>
    <t>Průchodka 6 kV, pro přípojnici Al 100x10 mm</t>
  </si>
  <si>
    <t>-488450416</t>
  </si>
  <si>
    <t>210070101</t>
  </si>
  <si>
    <t>Montáž průchodek vnitřních pro holé vodiče do 10 kV hmotnosti do 15 kg</t>
  </si>
  <si>
    <t>301736869</t>
  </si>
  <si>
    <t>B016</t>
  </si>
  <si>
    <t>Tyč hliníková plochá lisovaná 100x10 mm</t>
  </si>
  <si>
    <t>-1065259123</t>
  </si>
  <si>
    <t>210070310</t>
  </si>
  <si>
    <t>Montáž vodičů Al holých vedení spojovacího z tyčí do 100x10 mm</t>
  </si>
  <si>
    <t>507715031</t>
  </si>
  <si>
    <t>B018</t>
  </si>
  <si>
    <t>Pružná spojka, Al, 100x10 mm</t>
  </si>
  <si>
    <t>601891348</t>
  </si>
  <si>
    <t>210070514</t>
  </si>
  <si>
    <t>Montáž vedení holého spojovacího - vodičů Al holých, spojka pružná do 100x10 mm</t>
  </si>
  <si>
    <t>91844254</t>
  </si>
  <si>
    <t>-1576310011</t>
  </si>
  <si>
    <t>103</t>
  </si>
  <si>
    <t>1613478317</t>
  </si>
  <si>
    <t>HZS3132</t>
  </si>
  <si>
    <t>Hodinová zúčtovací sazba elektromontér VN a VVN odborný</t>
  </si>
  <si>
    <t>1485426579</t>
  </si>
  <si>
    <t>105</t>
  </si>
  <si>
    <t>210070606</t>
  </si>
  <si>
    <t>Nátěr základní a 1x krycí vodičů holých Cu nebo Al pásu do 3x200/16 mm</t>
  </si>
  <si>
    <t>-796240464</t>
  </si>
  <si>
    <t>V2519213</t>
  </si>
  <si>
    <t>Nátěr a oprava mezistěn kobek</t>
  </si>
  <si>
    <t>-940919123</t>
  </si>
  <si>
    <t>107</t>
  </si>
  <si>
    <t>B012</t>
  </si>
  <si>
    <t>Realizační projektová dokumentace</t>
  </si>
  <si>
    <t>-776527988</t>
  </si>
  <si>
    <t>V2519206</t>
  </si>
  <si>
    <t>Implementace řízení rozvodny do systému SCADA</t>
  </si>
  <si>
    <t>1369997521</t>
  </si>
  <si>
    <t>21-M-02</t>
  </si>
  <si>
    <t>Elektromontáže-úpravy kabeláže VN</t>
  </si>
  <si>
    <t>109</t>
  </si>
  <si>
    <t>V2519204</t>
  </si>
  <si>
    <t>Odpojení a demontáž vnitřní kabelové koncovky do 10 kV</t>
  </si>
  <si>
    <t>1024193164</t>
  </si>
  <si>
    <t>V2519203</t>
  </si>
  <si>
    <t>Demontáž olejového kabelu, do 3x240, vč. ekologické likvidace</t>
  </si>
  <si>
    <t>865395566</t>
  </si>
  <si>
    <t>111</t>
  </si>
  <si>
    <t>-148179202</t>
  </si>
  <si>
    <t>-592701693</t>
  </si>
  <si>
    <t>113</t>
  </si>
  <si>
    <t>V2519201</t>
  </si>
  <si>
    <t>Spojka kabelová hybridní olejový-celoplastový kabel</t>
  </si>
  <si>
    <t>-1073068256</t>
  </si>
  <si>
    <t>V2519202</t>
  </si>
  <si>
    <t>Montáž hybridní spojky</t>
  </si>
  <si>
    <t>-52690846</t>
  </si>
  <si>
    <t>115</t>
  </si>
  <si>
    <t>1710729173</t>
  </si>
  <si>
    <t>818481853</t>
  </si>
  <si>
    <t>117</t>
  </si>
  <si>
    <t>119541736</t>
  </si>
  <si>
    <t>-924408706</t>
  </si>
  <si>
    <t>119</t>
  </si>
  <si>
    <t>1915060882</t>
  </si>
  <si>
    <t>1189960704</t>
  </si>
  <si>
    <t>121</t>
  </si>
  <si>
    <t>v_03</t>
  </si>
  <si>
    <t xml:space="preserve">Pásek pro svazkování kabelů </t>
  </si>
  <si>
    <t>-13438021</t>
  </si>
  <si>
    <t>210950111.1</t>
  </si>
  <si>
    <t>Svazkování jednožilových kabelů</t>
  </si>
  <si>
    <t>2131862554</t>
  </si>
  <si>
    <t>123</t>
  </si>
  <si>
    <t>210290891</t>
  </si>
  <si>
    <t>Doplnění orientačních štítků na kabel (při revizi)</t>
  </si>
  <si>
    <t>-1517315474</t>
  </si>
  <si>
    <t>V001</t>
  </si>
  <si>
    <t>Těsnící vak pr. 160 vč. příslušenství, utěsnění kabelových prostupů</t>
  </si>
  <si>
    <t>-1374891409</t>
  </si>
  <si>
    <t>125</t>
  </si>
  <si>
    <t>Montáž těsnícího vaku pr. 160 vč. příslušenství</t>
  </si>
  <si>
    <t>-2133707770</t>
  </si>
  <si>
    <t>21-M-03</t>
  </si>
  <si>
    <t>Elektromontáže-demontáže</t>
  </si>
  <si>
    <t>218112154</t>
  </si>
  <si>
    <t>Demontáž odpojovačů vn třípólových vnitřních do 12 kV do 1600 A bez odpojení vodičů</t>
  </si>
  <si>
    <t>-289054110</t>
  </si>
  <si>
    <t>127</t>
  </si>
  <si>
    <t>218112802</t>
  </si>
  <si>
    <t>Demontáž vypínačů vn olejových do 10 kV do 1250 A s náplní</t>
  </si>
  <si>
    <t>-1618014396</t>
  </si>
  <si>
    <t>218172501</t>
  </si>
  <si>
    <t>Demontáž transformátorů měřících napěťových vn a vvn do 10 kV s odpojením vodičů</t>
  </si>
  <si>
    <t>2097629252</t>
  </si>
  <si>
    <t>129</t>
  </si>
  <si>
    <t>218172551</t>
  </si>
  <si>
    <t>Demontáž transformátorů měřících proudových vn a vvn do 10 kV s odpojením vodičů</t>
  </si>
  <si>
    <t>-156615315</t>
  </si>
  <si>
    <t>218070012</t>
  </si>
  <si>
    <t>Demontáž podpěrek vnitřních do 10 kV</t>
  </si>
  <si>
    <t>1926308814</t>
  </si>
  <si>
    <t>131</t>
  </si>
  <si>
    <t>218070101</t>
  </si>
  <si>
    <t>Demontáž průchodek vnitřních pro holé vodiče do 10 kV hmotnosti do 15 kg</t>
  </si>
  <si>
    <t>1321484715</t>
  </si>
  <si>
    <t>218070307</t>
  </si>
  <si>
    <t>Demontáž vodičů Al holých vedení spojovacího z tyčí do 63x10 mm</t>
  </si>
  <si>
    <t>598004707</t>
  </si>
  <si>
    <t>218070310</t>
  </si>
  <si>
    <t>Demontáž vodičů Al holých vedení spojovacího z tyčí do 100x10 mm</t>
  </si>
  <si>
    <t>-1028048295</t>
  </si>
  <si>
    <t>218020681</t>
  </si>
  <si>
    <t>Demontáž konstrukce pro rozvodny z profilů ocelových</t>
  </si>
  <si>
    <t>-2068827328</t>
  </si>
  <si>
    <t>135</t>
  </si>
  <si>
    <t>-771727560</t>
  </si>
  <si>
    <t>1543562131</t>
  </si>
  <si>
    <t>631044214</t>
  </si>
  <si>
    <t>PS02 - Rozvodna M22</t>
  </si>
  <si>
    <t>218112821</t>
  </si>
  <si>
    <t>Demontáž vypínačů plynových SF6 do 12 kV s náplní</t>
  </si>
  <si>
    <t>-75571906</t>
  </si>
  <si>
    <t>-846642932</t>
  </si>
  <si>
    <t>259598299</t>
  </si>
  <si>
    <t>73239156</t>
  </si>
  <si>
    <t>-1138184845</t>
  </si>
  <si>
    <t>-1710358519</t>
  </si>
  <si>
    <t>105097385</t>
  </si>
  <si>
    <t>1070588437</t>
  </si>
  <si>
    <t>18449364</t>
  </si>
  <si>
    <t>-603099057</t>
  </si>
  <si>
    <t>B002</t>
  </si>
  <si>
    <t>1266235805</t>
  </si>
  <si>
    <t>Montáž podpěrných MTP v kobkové rozvodně do 12 kV</t>
  </si>
  <si>
    <t>823730660</t>
  </si>
  <si>
    <t>-2141739548</t>
  </si>
  <si>
    <t>B020</t>
  </si>
  <si>
    <t>Montáž MTN v kobkové rozvodně do 12 kV</t>
  </si>
  <si>
    <t>1966380046</t>
  </si>
  <si>
    <t>-2005589696</t>
  </si>
  <si>
    <t>-849242590</t>
  </si>
  <si>
    <t>752858320</t>
  </si>
  <si>
    <t>65108610</t>
  </si>
  <si>
    <t>B019</t>
  </si>
  <si>
    <t>Montáž součtových MTP v kobkové rozvodně do 12 kV</t>
  </si>
  <si>
    <t>-592065312</t>
  </si>
  <si>
    <t>701586693</t>
  </si>
  <si>
    <t>722808417</t>
  </si>
  <si>
    <t>Síťová ochrana viz. specifikace, včetně výpočtu, nastavení a uvedení do porvozu</t>
  </si>
  <si>
    <t>-1927061256</t>
  </si>
  <si>
    <t>1082237307</t>
  </si>
  <si>
    <t>480734864</t>
  </si>
  <si>
    <t>358754151</t>
  </si>
  <si>
    <t>708761001</t>
  </si>
  <si>
    <t>197892035</t>
  </si>
  <si>
    <t>-688645483</t>
  </si>
  <si>
    <t>-1452458638</t>
  </si>
  <si>
    <t>685066381</t>
  </si>
  <si>
    <t>649224509</t>
  </si>
  <si>
    <t>78630336</t>
  </si>
  <si>
    <t>-68522668</t>
  </si>
  <si>
    <t>-257860379</t>
  </si>
  <si>
    <t>-248136468</t>
  </si>
  <si>
    <t>Realizační dokumentace</t>
  </si>
  <si>
    <t>-592431331</t>
  </si>
  <si>
    <t>-1660268633</t>
  </si>
  <si>
    <t>-1756728071</t>
  </si>
  <si>
    <t>-815772681</t>
  </si>
  <si>
    <t xml:space="preserve">    VRN1 - Průzkumné, zeměměřičské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</si>
  <si>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</si>
  <si>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</si>
  <si>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</si>
  <si>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 xml:space="preserve">    VRN9 - Ostatní náklady</t>
  </si>
  <si>
    <t>Průzkumné, zeměměřičské a projektové práce</t>
  </si>
  <si>
    <t>012002000</t>
  </si>
  <si>
    <t>Zeměměřičské práce</t>
  </si>
  <si>
    <t>Kč</t>
  </si>
  <si>
    <t>1024</t>
  </si>
  <si>
    <t>-1754582841</t>
  </si>
  <si>
    <t>-219480042</t>
  </si>
  <si>
    <t>VRN3</t>
  </si>
  <si>
    <t>Zařízení staveniště</t>
  </si>
  <si>
    <t>030001000</t>
  </si>
  <si>
    <t>850735796</t>
  </si>
  <si>
    <t>VRN6</t>
  </si>
  <si>
    <t>Územní vlivy</t>
  </si>
  <si>
    <t>065103000</t>
  </si>
  <si>
    <t>Mimostaveništní doprava materiálů a výrobků</t>
  </si>
  <si>
    <t>-1387555302</t>
  </si>
  <si>
    <t>VRN7</t>
  </si>
  <si>
    <t>Provozní vlivy</t>
  </si>
  <si>
    <t>071103000</t>
  </si>
  <si>
    <t>Provoz investora</t>
  </si>
  <si>
    <t>-123375747</t>
  </si>
  <si>
    <t>VRN9</t>
  </si>
  <si>
    <t>Ostatní náklady</t>
  </si>
  <si>
    <t>092203000</t>
  </si>
  <si>
    <t>Školení, zaškolení</t>
  </si>
  <si>
    <t>1819779057</t>
  </si>
  <si>
    <t>094002000</t>
  </si>
  <si>
    <t>Ostatní náklady související s výstavbou</t>
  </si>
  <si>
    <t>-330528186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</si>
</sst>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31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7" fillId="3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26</v>
      </c>
      <c r="AK11" s="32" t="s">
        <v>27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28</v>
      </c>
      <c r="AK13" s="32" t="s">
        <v>25</v>
      </c>
      <c r="AN13" s="34" t="s">
        <v>29</v>
      </c>
      <c r="AR13" s="22"/>
      <c r="BE13" s="31"/>
      <c r="BS13" s="19" t="s">
        <v>6</v>
      </c>
    </row>
    <row r="14">
      <c r="B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N14" s="34" t="s">
        <v>29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30</v>
      </c>
      <c r="AK16" s="32" t="s">
        <v>25</v>
      </c>
      <c r="AN16" s="27" t="s">
        <v>1</v>
      </c>
      <c r="AR16" s="22"/>
      <c r="BE16" s="31"/>
      <c r="BS16" s="19" t="s">
        <v>3</v>
      </c>
    </row>
    <row r="17" s="1" customFormat="1" ht="18.48" customHeight="1">
      <c r="B17" s="22"/>
      <c r="E17" s="27" t="s">
        <v>31</v>
      </c>
      <c r="AK17" s="32" t="s">
        <v>27</v>
      </c>
      <c r="AN17" s="27" t="s">
        <v>1</v>
      </c>
      <c r="AR17" s="22"/>
      <c r="BE17" s="31"/>
      <c r="BS17" s="19" t="s">
        <v>3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32</v>
      </c>
      <c r="AK19" s="32" t="s">
        <v>25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33</v>
      </c>
      <c r="AK20" s="32" t="s">
        <v>27</v>
      </c>
      <c r="AN20" s="27" t="s">
        <v>1</v>
      </c>
      <c r="AR20" s="22"/>
      <c r="BE20" s="31"/>
      <c r="BS20" s="19" t="s">
        <v>34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35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40</v>
      </c>
      <c r="E29" s="3"/>
      <c r="F29" s="32" t="s">
        <v>41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42</v>
      </c>
      <c r="G30" s="3"/>
      <c r="H30" s="3"/>
      <c r="I30" s="3"/>
      <c r="J30" s="3"/>
      <c r="K30" s="3"/>
      <c r="L30" s="45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43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44</v>
      </c>
      <c r="G32" s="3"/>
      <c r="H32" s="3"/>
      <c r="I32" s="3"/>
      <c r="J32" s="3"/>
      <c r="K32" s="3"/>
      <c r="L32" s="45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45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46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47</v>
      </c>
      <c r="U35" s="50"/>
      <c r="V35" s="50"/>
      <c r="W35" s="50"/>
      <c r="X35" s="52" t="s">
        <v>48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49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50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51</v>
      </c>
      <c r="AI60" s="41"/>
      <c r="AJ60" s="41"/>
      <c r="AK60" s="41"/>
      <c r="AL60" s="41"/>
      <c r="AM60" s="58" t="s">
        <v>52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53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54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51</v>
      </c>
      <c r="AI75" s="41"/>
      <c r="AJ75" s="41"/>
      <c r="AK75" s="41"/>
      <c r="AL75" s="41"/>
      <c r="AM75" s="58" t="s">
        <v>52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7649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>Navýšení výkonu trafostanice M 109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>Průmyslový areál Synthesia, a.s. Pardubice-Semtín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4. 9. 2025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15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>Synthesia, a.s.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30</v>
      </c>
      <c r="AJ89" s="38"/>
      <c r="AK89" s="38"/>
      <c r="AL89" s="38"/>
      <c r="AM89" s="70" t="str">
        <f>IF(E17="","",E17)</f>
        <v>Kovoprojekta Brno a.s.</v>
      </c>
      <c r="AN89" s="4"/>
      <c r="AO89" s="4"/>
      <c r="AP89" s="4"/>
      <c r="AQ89" s="38"/>
      <c r="AR89" s="39"/>
      <c r="AS89" s="71" t="s">
        <v>56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28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32</v>
      </c>
      <c r="AJ90" s="38"/>
      <c r="AK90" s="38"/>
      <c r="AL90" s="38"/>
      <c r="AM90" s="70" t="str">
        <f>IF(E20="","",E20)</f>
        <v xml:space="preserve"> 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57</v>
      </c>
      <c r="D92" s="80"/>
      <c r="E92" s="80"/>
      <c r="F92" s="80"/>
      <c r="G92" s="80"/>
      <c r="H92" s="81"/>
      <c r="I92" s="82" t="s">
        <v>58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59</v>
      </c>
      <c r="AH92" s="80"/>
      <c r="AI92" s="80"/>
      <c r="AJ92" s="80"/>
      <c r="AK92" s="80"/>
      <c r="AL92" s="80"/>
      <c r="AM92" s="80"/>
      <c r="AN92" s="82" t="s">
        <v>60</v>
      </c>
      <c r="AO92" s="80"/>
      <c r="AP92" s="84"/>
      <c r="AQ92" s="85" t="s">
        <v>61</v>
      </c>
      <c r="AR92" s="39"/>
      <c r="AS92" s="86" t="s">
        <v>62</v>
      </c>
      <c r="AT92" s="87" t="s">
        <v>63</v>
      </c>
      <c r="AU92" s="87" t="s">
        <v>64</v>
      </c>
      <c r="AV92" s="87" t="s">
        <v>65</v>
      </c>
      <c r="AW92" s="87" t="s">
        <v>66</v>
      </c>
      <c r="AX92" s="87" t="s">
        <v>67</v>
      </c>
      <c r="AY92" s="87" t="s">
        <v>68</v>
      </c>
      <c r="AZ92" s="87" t="s">
        <v>69</v>
      </c>
      <c r="BA92" s="87" t="s">
        <v>70</v>
      </c>
      <c r="BB92" s="87" t="s">
        <v>71</v>
      </c>
      <c r="BC92" s="87" t="s">
        <v>72</v>
      </c>
      <c r="BD92" s="88" t="s">
        <v>73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74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ROUND(AG95+SUM(AG98:AG103),2)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ROUND(AS95+SUM(AS98:AS103),2)</f>
        <v>0</v>
      </c>
      <c r="AT94" s="99">
        <f>ROUND(SUM(AV94:AW94),2)</f>
        <v>0</v>
      </c>
      <c r="AU94" s="100">
        <f>ROUND(AU95+SUM(AU98:AU103),5)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ROUND(AZ95+SUM(AZ98:AZ103),2)</f>
        <v>0</v>
      </c>
      <c r="BA94" s="99">
        <f>ROUND(BA95+SUM(BA98:BA103),2)</f>
        <v>0</v>
      </c>
      <c r="BB94" s="99">
        <f>ROUND(BB95+SUM(BB98:BB103),2)</f>
        <v>0</v>
      </c>
      <c r="BC94" s="99">
        <f>ROUND(BC95+SUM(BC98:BC103),2)</f>
        <v>0</v>
      </c>
      <c r="BD94" s="101">
        <f>ROUND(BD95+SUM(BD98:BD103),2)</f>
        <v>0</v>
      </c>
      <c r="BE94" s="6"/>
      <c r="BS94" s="102" t="s">
        <v>75</v>
      </c>
      <c r="BT94" s="102" t="s">
        <v>76</v>
      </c>
      <c r="BU94" s="103" t="s">
        <v>77</v>
      </c>
      <c r="BV94" s="102" t="s">
        <v>78</v>
      </c>
      <c r="BW94" s="102" t="s">
        <v>4</v>
      </c>
      <c r="BX94" s="102" t="s">
        <v>79</v>
      </c>
      <c r="CL94" s="102" t="s">
        <v>1</v>
      </c>
    </row>
    <row r="95" s="7" customFormat="1" ht="16.5" customHeight="1">
      <c r="A95" s="7"/>
      <c r="B95" s="104"/>
      <c r="C95" s="105"/>
      <c r="D95" s="106" t="s">
        <v>80</v>
      </c>
      <c r="E95" s="106"/>
      <c r="F95" s="106"/>
      <c r="G95" s="106"/>
      <c r="H95" s="106"/>
      <c r="I95" s="107"/>
      <c r="J95" s="106" t="s">
        <v>81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ROUND(SUM(AG96:AG97),2)</f>
        <v>0</v>
      </c>
      <c r="AH95" s="107"/>
      <c r="AI95" s="107"/>
      <c r="AJ95" s="107"/>
      <c r="AK95" s="107"/>
      <c r="AL95" s="107"/>
      <c r="AM95" s="107"/>
      <c r="AN95" s="109">
        <f>SUM(AG95,AT95)</f>
        <v>0</v>
      </c>
      <c r="AO95" s="107"/>
      <c r="AP95" s="107"/>
      <c r="AQ95" s="110" t="s">
        <v>82</v>
      </c>
      <c r="AR95" s="104"/>
      <c r="AS95" s="111">
        <f>ROUND(SUM(AS96:AS97),2)</f>
        <v>0</v>
      </c>
      <c r="AT95" s="112">
        <f>ROUND(SUM(AV95:AW95),2)</f>
        <v>0</v>
      </c>
      <c r="AU95" s="113">
        <f>ROUND(SUM(AU96:AU97),5)</f>
        <v>0</v>
      </c>
      <c r="AV95" s="112">
        <f>ROUND(AZ95*L29,2)</f>
        <v>0</v>
      </c>
      <c r="AW95" s="112">
        <f>ROUND(BA95*L30,2)</f>
        <v>0</v>
      </c>
      <c r="AX95" s="112">
        <f>ROUND(BB95*L29,2)</f>
        <v>0</v>
      </c>
      <c r="AY95" s="112">
        <f>ROUND(BC95*L30,2)</f>
        <v>0</v>
      </c>
      <c r="AZ95" s="112">
        <f>ROUND(SUM(AZ96:AZ97),2)</f>
        <v>0</v>
      </c>
      <c r="BA95" s="112">
        <f>ROUND(SUM(BA96:BA97),2)</f>
        <v>0</v>
      </c>
      <c r="BB95" s="112">
        <f>ROUND(SUM(BB96:BB97),2)</f>
        <v>0</v>
      </c>
      <c r="BC95" s="112">
        <f>ROUND(SUM(BC96:BC97),2)</f>
        <v>0</v>
      </c>
      <c r="BD95" s="114">
        <f>ROUND(SUM(BD96:BD97),2)</f>
        <v>0</v>
      </c>
      <c r="BE95" s="7"/>
      <c r="BS95" s="115" t="s">
        <v>75</v>
      </c>
      <c r="BT95" s="115" t="s">
        <v>83</v>
      </c>
      <c r="BU95" s="115" t="s">
        <v>77</v>
      </c>
      <c r="BV95" s="115" t="s">
        <v>78</v>
      </c>
      <c r="BW95" s="115" t="s">
        <v>84</v>
      </c>
      <c r="BX95" s="115" t="s">
        <v>4</v>
      </c>
      <c r="CL95" s="115" t="s">
        <v>1</v>
      </c>
      <c r="CM95" s="115" t="s">
        <v>85</v>
      </c>
    </row>
    <row r="96" s="4" customFormat="1" ht="16.5" customHeight="1">
      <c r="A96" s="116" t="s">
        <v>86</v>
      </c>
      <c r="B96" s="64"/>
      <c r="C96" s="10"/>
      <c r="D96" s="10"/>
      <c r="E96" s="117" t="s">
        <v>87</v>
      </c>
      <c r="F96" s="117"/>
      <c r="G96" s="117"/>
      <c r="H96" s="117"/>
      <c r="I96" s="117"/>
      <c r="J96" s="10"/>
      <c r="K96" s="117" t="s">
        <v>88</v>
      </c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7"/>
      <c r="AA96" s="117"/>
      <c r="AB96" s="117"/>
      <c r="AC96" s="117"/>
      <c r="AD96" s="117"/>
      <c r="AE96" s="117"/>
      <c r="AF96" s="117"/>
      <c r="AG96" s="118">
        <f>'D.1.1 - Architektonicko -...'!J32</f>
        <v>0</v>
      </c>
      <c r="AH96" s="10"/>
      <c r="AI96" s="10"/>
      <c r="AJ96" s="10"/>
      <c r="AK96" s="10"/>
      <c r="AL96" s="10"/>
      <c r="AM96" s="10"/>
      <c r="AN96" s="118">
        <f>SUM(AG96,AT96)</f>
        <v>0</v>
      </c>
      <c r="AO96" s="10"/>
      <c r="AP96" s="10"/>
      <c r="AQ96" s="119" t="s">
        <v>89</v>
      </c>
      <c r="AR96" s="64"/>
      <c r="AS96" s="120">
        <v>0</v>
      </c>
      <c r="AT96" s="121">
        <f>ROUND(SUM(AV96:AW96),2)</f>
        <v>0</v>
      </c>
      <c r="AU96" s="122">
        <f>'D.1.1 - Architektonicko -...'!P142</f>
        <v>0</v>
      </c>
      <c r="AV96" s="121">
        <f>'D.1.1 - Architektonicko -...'!J35</f>
        <v>0</v>
      </c>
      <c r="AW96" s="121">
        <f>'D.1.1 - Architektonicko -...'!J36</f>
        <v>0</v>
      </c>
      <c r="AX96" s="121">
        <f>'D.1.1 - Architektonicko -...'!J37</f>
        <v>0</v>
      </c>
      <c r="AY96" s="121">
        <f>'D.1.1 - Architektonicko -...'!J38</f>
        <v>0</v>
      </c>
      <c r="AZ96" s="121">
        <f>'D.1.1 - Architektonicko -...'!F35</f>
        <v>0</v>
      </c>
      <c r="BA96" s="121">
        <f>'D.1.1 - Architektonicko -...'!F36</f>
        <v>0</v>
      </c>
      <c r="BB96" s="121">
        <f>'D.1.1 - Architektonicko -...'!F37</f>
        <v>0</v>
      </c>
      <c r="BC96" s="121">
        <f>'D.1.1 - Architektonicko -...'!F38</f>
        <v>0</v>
      </c>
      <c r="BD96" s="123">
        <f>'D.1.1 - Architektonicko -...'!F39</f>
        <v>0</v>
      </c>
      <c r="BE96" s="4"/>
      <c r="BT96" s="27" t="s">
        <v>85</v>
      </c>
      <c r="BV96" s="27" t="s">
        <v>78</v>
      </c>
      <c r="BW96" s="27" t="s">
        <v>90</v>
      </c>
      <c r="BX96" s="27" t="s">
        <v>84</v>
      </c>
      <c r="CL96" s="27" t="s">
        <v>1</v>
      </c>
    </row>
    <row r="97" s="4" customFormat="1" ht="16.5" customHeight="1">
      <c r="A97" s="116" t="s">
        <v>86</v>
      </c>
      <c r="B97" s="64"/>
      <c r="C97" s="10"/>
      <c r="D97" s="10"/>
      <c r="E97" s="117" t="s">
        <v>91</v>
      </c>
      <c r="F97" s="117"/>
      <c r="G97" s="117"/>
      <c r="H97" s="117"/>
      <c r="I97" s="117"/>
      <c r="J97" s="10"/>
      <c r="K97" s="117" t="s">
        <v>92</v>
      </c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7"/>
      <c r="Z97" s="117"/>
      <c r="AA97" s="117"/>
      <c r="AB97" s="117"/>
      <c r="AC97" s="117"/>
      <c r="AD97" s="117"/>
      <c r="AE97" s="117"/>
      <c r="AF97" s="117"/>
      <c r="AG97" s="118">
        <f>'D.1.2.5 - TPS - Silnoproud'!J32</f>
        <v>0</v>
      </c>
      <c r="AH97" s="10"/>
      <c r="AI97" s="10"/>
      <c r="AJ97" s="10"/>
      <c r="AK97" s="10"/>
      <c r="AL97" s="10"/>
      <c r="AM97" s="10"/>
      <c r="AN97" s="118">
        <f>SUM(AG97,AT97)</f>
        <v>0</v>
      </c>
      <c r="AO97" s="10"/>
      <c r="AP97" s="10"/>
      <c r="AQ97" s="119" t="s">
        <v>89</v>
      </c>
      <c r="AR97" s="64"/>
      <c r="AS97" s="120">
        <v>0</v>
      </c>
      <c r="AT97" s="121">
        <f>ROUND(SUM(AV97:AW97),2)</f>
        <v>0</v>
      </c>
      <c r="AU97" s="122">
        <f>'D.1.2.5 - TPS - Silnoproud'!P124</f>
        <v>0</v>
      </c>
      <c r="AV97" s="121">
        <f>'D.1.2.5 - TPS - Silnoproud'!J35</f>
        <v>0</v>
      </c>
      <c r="AW97" s="121">
        <f>'D.1.2.5 - TPS - Silnoproud'!J36</f>
        <v>0</v>
      </c>
      <c r="AX97" s="121">
        <f>'D.1.2.5 - TPS - Silnoproud'!J37</f>
        <v>0</v>
      </c>
      <c r="AY97" s="121">
        <f>'D.1.2.5 - TPS - Silnoproud'!J38</f>
        <v>0</v>
      </c>
      <c r="AZ97" s="121">
        <f>'D.1.2.5 - TPS - Silnoproud'!F35</f>
        <v>0</v>
      </c>
      <c r="BA97" s="121">
        <f>'D.1.2.5 - TPS - Silnoproud'!F36</f>
        <v>0</v>
      </c>
      <c r="BB97" s="121">
        <f>'D.1.2.5 - TPS - Silnoproud'!F37</f>
        <v>0</v>
      </c>
      <c r="BC97" s="121">
        <f>'D.1.2.5 - TPS - Silnoproud'!F38</f>
        <v>0</v>
      </c>
      <c r="BD97" s="123">
        <f>'D.1.2.5 - TPS - Silnoproud'!F39</f>
        <v>0</v>
      </c>
      <c r="BE97" s="4"/>
      <c r="BT97" s="27" t="s">
        <v>85</v>
      </c>
      <c r="BV97" s="27" t="s">
        <v>78</v>
      </c>
      <c r="BW97" s="27" t="s">
        <v>93</v>
      </c>
      <c r="BX97" s="27" t="s">
        <v>84</v>
      </c>
      <c r="CL97" s="27" t="s">
        <v>1</v>
      </c>
    </row>
    <row r="98" s="7" customFormat="1" ht="16.5" customHeight="1">
      <c r="A98" s="116" t="s">
        <v>86</v>
      </c>
      <c r="B98" s="104"/>
      <c r="C98" s="105"/>
      <c r="D98" s="106" t="s">
        <v>94</v>
      </c>
      <c r="E98" s="106"/>
      <c r="F98" s="106"/>
      <c r="G98" s="106"/>
      <c r="H98" s="106"/>
      <c r="I98" s="107"/>
      <c r="J98" s="106" t="s">
        <v>95</v>
      </c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9">
        <f>'SO 02 - Kiosek M 110'!J30</f>
        <v>0</v>
      </c>
      <c r="AH98" s="107"/>
      <c r="AI98" s="107"/>
      <c r="AJ98" s="107"/>
      <c r="AK98" s="107"/>
      <c r="AL98" s="107"/>
      <c r="AM98" s="107"/>
      <c r="AN98" s="109">
        <f>SUM(AG98,AT98)</f>
        <v>0</v>
      </c>
      <c r="AO98" s="107"/>
      <c r="AP98" s="107"/>
      <c r="AQ98" s="110" t="s">
        <v>82</v>
      </c>
      <c r="AR98" s="104"/>
      <c r="AS98" s="111">
        <v>0</v>
      </c>
      <c r="AT98" s="112">
        <f>ROUND(SUM(AV98:AW98),2)</f>
        <v>0</v>
      </c>
      <c r="AU98" s="113">
        <f>'SO 02 - Kiosek M 110'!P122</f>
        <v>0</v>
      </c>
      <c r="AV98" s="112">
        <f>'SO 02 - Kiosek M 110'!J33</f>
        <v>0</v>
      </c>
      <c r="AW98" s="112">
        <f>'SO 02 - Kiosek M 110'!J34</f>
        <v>0</v>
      </c>
      <c r="AX98" s="112">
        <f>'SO 02 - Kiosek M 110'!J35</f>
        <v>0</v>
      </c>
      <c r="AY98" s="112">
        <f>'SO 02 - Kiosek M 110'!J36</f>
        <v>0</v>
      </c>
      <c r="AZ98" s="112">
        <f>'SO 02 - Kiosek M 110'!F33</f>
        <v>0</v>
      </c>
      <c r="BA98" s="112">
        <f>'SO 02 - Kiosek M 110'!F34</f>
        <v>0</v>
      </c>
      <c r="BB98" s="112">
        <f>'SO 02 - Kiosek M 110'!F35</f>
        <v>0</v>
      </c>
      <c r="BC98" s="112">
        <f>'SO 02 - Kiosek M 110'!F36</f>
        <v>0</v>
      </c>
      <c r="BD98" s="114">
        <f>'SO 02 - Kiosek M 110'!F37</f>
        <v>0</v>
      </c>
      <c r="BE98" s="7"/>
      <c r="BT98" s="115" t="s">
        <v>83</v>
      </c>
      <c r="BV98" s="115" t="s">
        <v>78</v>
      </c>
      <c r="BW98" s="115" t="s">
        <v>96</v>
      </c>
      <c r="BX98" s="115" t="s">
        <v>4</v>
      </c>
      <c r="CL98" s="115" t="s">
        <v>1</v>
      </c>
      <c r="CM98" s="115" t="s">
        <v>85</v>
      </c>
    </row>
    <row r="99" s="7" customFormat="1" ht="16.5" customHeight="1">
      <c r="A99" s="116" t="s">
        <v>86</v>
      </c>
      <c r="B99" s="104"/>
      <c r="C99" s="105"/>
      <c r="D99" s="106" t="s">
        <v>97</v>
      </c>
      <c r="E99" s="106"/>
      <c r="F99" s="106"/>
      <c r="G99" s="106"/>
      <c r="H99" s="106"/>
      <c r="I99" s="107"/>
      <c r="J99" s="106" t="s">
        <v>98</v>
      </c>
      <c r="K99" s="106"/>
      <c r="L99" s="106"/>
      <c r="M99" s="106"/>
      <c r="N99" s="106"/>
      <c r="O99" s="106"/>
      <c r="P99" s="106"/>
      <c r="Q99" s="106"/>
      <c r="R99" s="106"/>
      <c r="S99" s="106"/>
      <c r="T99" s="106"/>
      <c r="U99" s="106"/>
      <c r="V99" s="106"/>
      <c r="W99" s="106"/>
      <c r="X99" s="106"/>
      <c r="Y99" s="106"/>
      <c r="Z99" s="106"/>
      <c r="AA99" s="106"/>
      <c r="AB99" s="106"/>
      <c r="AC99" s="106"/>
      <c r="AD99" s="106"/>
      <c r="AE99" s="106"/>
      <c r="AF99" s="106"/>
      <c r="AG99" s="109">
        <f>'IO 01 - Trasa silnoproud'!J30</f>
        <v>0</v>
      </c>
      <c r="AH99" s="107"/>
      <c r="AI99" s="107"/>
      <c r="AJ99" s="107"/>
      <c r="AK99" s="107"/>
      <c r="AL99" s="107"/>
      <c r="AM99" s="107"/>
      <c r="AN99" s="109">
        <f>SUM(AG99,AT99)</f>
        <v>0</v>
      </c>
      <c r="AO99" s="107"/>
      <c r="AP99" s="107"/>
      <c r="AQ99" s="110" t="s">
        <v>82</v>
      </c>
      <c r="AR99" s="104"/>
      <c r="AS99" s="111">
        <v>0</v>
      </c>
      <c r="AT99" s="112">
        <f>ROUND(SUM(AV99:AW99),2)</f>
        <v>0</v>
      </c>
      <c r="AU99" s="113">
        <f>'IO 01 - Trasa silnoproud'!P126</f>
        <v>0</v>
      </c>
      <c r="AV99" s="112">
        <f>'IO 01 - Trasa silnoproud'!J33</f>
        <v>0</v>
      </c>
      <c r="AW99" s="112">
        <f>'IO 01 - Trasa silnoproud'!J34</f>
        <v>0</v>
      </c>
      <c r="AX99" s="112">
        <f>'IO 01 - Trasa silnoproud'!J35</f>
        <v>0</v>
      </c>
      <c r="AY99" s="112">
        <f>'IO 01 - Trasa silnoproud'!J36</f>
        <v>0</v>
      </c>
      <c r="AZ99" s="112">
        <f>'IO 01 - Trasa silnoproud'!F33</f>
        <v>0</v>
      </c>
      <c r="BA99" s="112">
        <f>'IO 01 - Trasa silnoproud'!F34</f>
        <v>0</v>
      </c>
      <c r="BB99" s="112">
        <f>'IO 01 - Trasa silnoproud'!F35</f>
        <v>0</v>
      </c>
      <c r="BC99" s="112">
        <f>'IO 01 - Trasa silnoproud'!F36</f>
        <v>0</v>
      </c>
      <c r="BD99" s="114">
        <f>'IO 01 - Trasa silnoproud'!F37</f>
        <v>0</v>
      </c>
      <c r="BE99" s="7"/>
      <c r="BT99" s="115" t="s">
        <v>83</v>
      </c>
      <c r="BV99" s="115" t="s">
        <v>78</v>
      </c>
      <c r="BW99" s="115" t="s">
        <v>99</v>
      </c>
      <c r="BX99" s="115" t="s">
        <v>4</v>
      </c>
      <c r="CL99" s="115" t="s">
        <v>1</v>
      </c>
      <c r="CM99" s="115" t="s">
        <v>85</v>
      </c>
    </row>
    <row r="100" s="7" customFormat="1" ht="16.5" customHeight="1">
      <c r="A100" s="116" t="s">
        <v>86</v>
      </c>
      <c r="B100" s="104"/>
      <c r="C100" s="105"/>
      <c r="D100" s="106" t="s">
        <v>100</v>
      </c>
      <c r="E100" s="106"/>
      <c r="F100" s="106"/>
      <c r="G100" s="106"/>
      <c r="H100" s="106"/>
      <c r="I100" s="107"/>
      <c r="J100" s="106" t="s">
        <v>101</v>
      </c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9">
        <f>'IO 02 -  Komunikace a zpe...'!J30</f>
        <v>0</v>
      </c>
      <c r="AH100" s="107"/>
      <c r="AI100" s="107"/>
      <c r="AJ100" s="107"/>
      <c r="AK100" s="107"/>
      <c r="AL100" s="107"/>
      <c r="AM100" s="107"/>
      <c r="AN100" s="109">
        <f>SUM(AG100,AT100)</f>
        <v>0</v>
      </c>
      <c r="AO100" s="107"/>
      <c r="AP100" s="107"/>
      <c r="AQ100" s="110" t="s">
        <v>102</v>
      </c>
      <c r="AR100" s="104"/>
      <c r="AS100" s="111">
        <v>0</v>
      </c>
      <c r="AT100" s="112">
        <f>ROUND(SUM(AV100:AW100),2)</f>
        <v>0</v>
      </c>
      <c r="AU100" s="113">
        <f>'IO 02 -  Komunikace a zpe...'!P124</f>
        <v>0</v>
      </c>
      <c r="AV100" s="112">
        <f>'IO 02 -  Komunikace a zpe...'!J33</f>
        <v>0</v>
      </c>
      <c r="AW100" s="112">
        <f>'IO 02 -  Komunikace a zpe...'!J34</f>
        <v>0</v>
      </c>
      <c r="AX100" s="112">
        <f>'IO 02 -  Komunikace a zpe...'!J35</f>
        <v>0</v>
      </c>
      <c r="AY100" s="112">
        <f>'IO 02 -  Komunikace a zpe...'!J36</f>
        <v>0</v>
      </c>
      <c r="AZ100" s="112">
        <f>'IO 02 -  Komunikace a zpe...'!F33</f>
        <v>0</v>
      </c>
      <c r="BA100" s="112">
        <f>'IO 02 -  Komunikace a zpe...'!F34</f>
        <v>0</v>
      </c>
      <c r="BB100" s="112">
        <f>'IO 02 -  Komunikace a zpe...'!F35</f>
        <v>0</v>
      </c>
      <c r="BC100" s="112">
        <f>'IO 02 -  Komunikace a zpe...'!F36</f>
        <v>0</v>
      </c>
      <c r="BD100" s="114">
        <f>'IO 02 -  Komunikace a zpe...'!F37</f>
        <v>0</v>
      </c>
      <c r="BE100" s="7"/>
      <c r="BT100" s="115" t="s">
        <v>83</v>
      </c>
      <c r="BV100" s="115" t="s">
        <v>78</v>
      </c>
      <c r="BW100" s="115" t="s">
        <v>103</v>
      </c>
      <c r="BX100" s="115" t="s">
        <v>4</v>
      </c>
      <c r="CL100" s="115" t="s">
        <v>1</v>
      </c>
      <c r="CM100" s="115" t="s">
        <v>85</v>
      </c>
    </row>
    <row r="101" s="7" customFormat="1" ht="16.5" customHeight="1">
      <c r="A101" s="116" t="s">
        <v>86</v>
      </c>
      <c r="B101" s="104"/>
      <c r="C101" s="105"/>
      <c r="D101" s="106" t="s">
        <v>104</v>
      </c>
      <c r="E101" s="106"/>
      <c r="F101" s="106"/>
      <c r="G101" s="106"/>
      <c r="H101" s="106"/>
      <c r="I101" s="107"/>
      <c r="J101" s="106" t="s">
        <v>81</v>
      </c>
      <c r="K101" s="106"/>
      <c r="L101" s="106"/>
      <c r="M101" s="106"/>
      <c r="N101" s="106"/>
      <c r="O101" s="106"/>
      <c r="P101" s="106"/>
      <c r="Q101" s="106"/>
      <c r="R101" s="106"/>
      <c r="S101" s="106"/>
      <c r="T101" s="106"/>
      <c r="U101" s="106"/>
      <c r="V101" s="106"/>
      <c r="W101" s="106"/>
      <c r="X101" s="106"/>
      <c r="Y101" s="106"/>
      <c r="Z101" s="106"/>
      <c r="AA101" s="106"/>
      <c r="AB101" s="106"/>
      <c r="AC101" s="106"/>
      <c r="AD101" s="106"/>
      <c r="AE101" s="106"/>
      <c r="AF101" s="106"/>
      <c r="AG101" s="109">
        <f>'PS01 - Rozvodna M 109'!J30</f>
        <v>0</v>
      </c>
      <c r="AH101" s="107"/>
      <c r="AI101" s="107"/>
      <c r="AJ101" s="107"/>
      <c r="AK101" s="107"/>
      <c r="AL101" s="107"/>
      <c r="AM101" s="107"/>
      <c r="AN101" s="109">
        <f>SUM(AG101,AT101)</f>
        <v>0</v>
      </c>
      <c r="AO101" s="107"/>
      <c r="AP101" s="107"/>
      <c r="AQ101" s="110" t="s">
        <v>105</v>
      </c>
      <c r="AR101" s="104"/>
      <c r="AS101" s="111">
        <v>0</v>
      </c>
      <c r="AT101" s="112">
        <f>ROUND(SUM(AV101:AW101),2)</f>
        <v>0</v>
      </c>
      <c r="AU101" s="113">
        <f>'PS01 - Rozvodna M 109'!P127</f>
        <v>0</v>
      </c>
      <c r="AV101" s="112">
        <f>'PS01 - Rozvodna M 109'!J33</f>
        <v>0</v>
      </c>
      <c r="AW101" s="112">
        <f>'PS01 - Rozvodna M 109'!J34</f>
        <v>0</v>
      </c>
      <c r="AX101" s="112">
        <f>'PS01 - Rozvodna M 109'!J35</f>
        <v>0</v>
      </c>
      <c r="AY101" s="112">
        <f>'PS01 - Rozvodna M 109'!J36</f>
        <v>0</v>
      </c>
      <c r="AZ101" s="112">
        <f>'PS01 - Rozvodna M 109'!F33</f>
        <v>0</v>
      </c>
      <c r="BA101" s="112">
        <f>'PS01 - Rozvodna M 109'!F34</f>
        <v>0</v>
      </c>
      <c r="BB101" s="112">
        <f>'PS01 - Rozvodna M 109'!F35</f>
        <v>0</v>
      </c>
      <c r="BC101" s="112">
        <f>'PS01 - Rozvodna M 109'!F36</f>
        <v>0</v>
      </c>
      <c r="BD101" s="114">
        <f>'PS01 - Rozvodna M 109'!F37</f>
        <v>0</v>
      </c>
      <c r="BE101" s="7"/>
      <c r="BT101" s="115" t="s">
        <v>83</v>
      </c>
      <c r="BV101" s="115" t="s">
        <v>78</v>
      </c>
      <c r="BW101" s="115" t="s">
        <v>106</v>
      </c>
      <c r="BX101" s="115" t="s">
        <v>4</v>
      </c>
      <c r="CL101" s="115" t="s">
        <v>1</v>
      </c>
      <c r="CM101" s="115" t="s">
        <v>85</v>
      </c>
    </row>
    <row r="102" s="7" customFormat="1" ht="16.5" customHeight="1">
      <c r="A102" s="116" t="s">
        <v>86</v>
      </c>
      <c r="B102" s="104"/>
      <c r="C102" s="105"/>
      <c r="D102" s="106" t="s">
        <v>107</v>
      </c>
      <c r="E102" s="106"/>
      <c r="F102" s="106"/>
      <c r="G102" s="106"/>
      <c r="H102" s="106"/>
      <c r="I102" s="107"/>
      <c r="J102" s="106" t="s">
        <v>108</v>
      </c>
      <c r="K102" s="106"/>
      <c r="L102" s="106"/>
      <c r="M102" s="106"/>
      <c r="N102" s="106"/>
      <c r="O102" s="106"/>
      <c r="P102" s="106"/>
      <c r="Q102" s="106"/>
      <c r="R102" s="106"/>
      <c r="S102" s="106"/>
      <c r="T102" s="106"/>
      <c r="U102" s="106"/>
      <c r="V102" s="106"/>
      <c r="W102" s="106"/>
      <c r="X102" s="106"/>
      <c r="Y102" s="106"/>
      <c r="Z102" s="106"/>
      <c r="AA102" s="106"/>
      <c r="AB102" s="106"/>
      <c r="AC102" s="106"/>
      <c r="AD102" s="106"/>
      <c r="AE102" s="106"/>
      <c r="AF102" s="106"/>
      <c r="AG102" s="109">
        <f>'PS02 - Rozvodna M22'!J30</f>
        <v>0</v>
      </c>
      <c r="AH102" s="107"/>
      <c r="AI102" s="107"/>
      <c r="AJ102" s="107"/>
      <c r="AK102" s="107"/>
      <c r="AL102" s="107"/>
      <c r="AM102" s="107"/>
      <c r="AN102" s="109">
        <f>SUM(AG102,AT102)</f>
        <v>0</v>
      </c>
      <c r="AO102" s="107"/>
      <c r="AP102" s="107"/>
      <c r="AQ102" s="110" t="s">
        <v>105</v>
      </c>
      <c r="AR102" s="104"/>
      <c r="AS102" s="111">
        <v>0</v>
      </c>
      <c r="AT102" s="112">
        <f>ROUND(SUM(AV102:AW102),2)</f>
        <v>0</v>
      </c>
      <c r="AU102" s="113">
        <f>'PS02 - Rozvodna M22'!P119</f>
        <v>0</v>
      </c>
      <c r="AV102" s="112">
        <f>'PS02 - Rozvodna M22'!J33</f>
        <v>0</v>
      </c>
      <c r="AW102" s="112">
        <f>'PS02 - Rozvodna M22'!J34</f>
        <v>0</v>
      </c>
      <c r="AX102" s="112">
        <f>'PS02 - Rozvodna M22'!J35</f>
        <v>0</v>
      </c>
      <c r="AY102" s="112">
        <f>'PS02 - Rozvodna M22'!J36</f>
        <v>0</v>
      </c>
      <c r="AZ102" s="112">
        <f>'PS02 - Rozvodna M22'!F33</f>
        <v>0</v>
      </c>
      <c r="BA102" s="112">
        <f>'PS02 - Rozvodna M22'!F34</f>
        <v>0</v>
      </c>
      <c r="BB102" s="112">
        <f>'PS02 - Rozvodna M22'!F35</f>
        <v>0</v>
      </c>
      <c r="BC102" s="112">
        <f>'PS02 - Rozvodna M22'!F36</f>
        <v>0</v>
      </c>
      <c r="BD102" s="114">
        <f>'PS02 - Rozvodna M22'!F37</f>
        <v>0</v>
      </c>
      <c r="BE102" s="7"/>
      <c r="BT102" s="115" t="s">
        <v>83</v>
      </c>
      <c r="BV102" s="115" t="s">
        <v>78</v>
      </c>
      <c r="BW102" s="115" t="s">
        <v>109</v>
      </c>
      <c r="BX102" s="115" t="s">
        <v>4</v>
      </c>
      <c r="CL102" s="115" t="s">
        <v>1</v>
      </c>
      <c r="CM102" s="115" t="s">
        <v>85</v>
      </c>
    </row>
    <row r="103" s="7" customFormat="1" ht="16.5" customHeight="1">
      <c r="A103" s="116" t="s">
        <v>86</v>
      </c>
      <c r="B103" s="104"/>
      <c r="C103" s="105"/>
      <c r="D103" s="106" t="s">
        <v>110</v>
      </c>
      <c r="E103" s="106"/>
      <c r="F103" s="106"/>
      <c r="G103" s="106"/>
      <c r="H103" s="106"/>
      <c r="I103" s="107"/>
      <c r="J103" s="106" t="s">
        <v>111</v>
      </c>
      <c r="K103" s="106"/>
      <c r="L103" s="106"/>
      <c r="M103" s="106"/>
      <c r="N103" s="106"/>
      <c r="O103" s="106"/>
      <c r="P103" s="106"/>
      <c r="Q103" s="106"/>
      <c r="R103" s="106"/>
      <c r="S103" s="106"/>
      <c r="T103" s="106"/>
      <c r="U103" s="106"/>
      <c r="V103" s="106"/>
      <c r="W103" s="106"/>
      <c r="X103" s="106"/>
      <c r="Y103" s="106"/>
      <c r="Z103" s="106"/>
      <c r="AA103" s="106"/>
      <c r="AB103" s="106"/>
      <c r="AC103" s="106"/>
      <c r="AD103" s="106"/>
      <c r="AE103" s="106"/>
      <c r="AF103" s="106"/>
      <c r="AG103" s="109">
        <f>'VRN - Vedlejší rozpočtové...'!J30</f>
        <v>0</v>
      </c>
      <c r="AH103" s="107"/>
      <c r="AI103" s="107"/>
      <c r="AJ103" s="107"/>
      <c r="AK103" s="107"/>
      <c r="AL103" s="107"/>
      <c r="AM103" s="107"/>
      <c r="AN103" s="109">
        <f>SUM(AG103,AT103)</f>
        <v>0</v>
      </c>
      <c r="AO103" s="107"/>
      <c r="AP103" s="107"/>
      <c r="AQ103" s="110" t="s">
        <v>82</v>
      </c>
      <c r="AR103" s="104"/>
      <c r="AS103" s="124">
        <v>0</v>
      </c>
      <c r="AT103" s="125">
        <f>ROUND(SUM(AV103:AW103),2)</f>
        <v>0</v>
      </c>
      <c r="AU103" s="126">
        <f>'VRN - Vedlejší rozpočtové...'!P122</f>
        <v>0</v>
      </c>
      <c r="AV103" s="125">
        <f>'VRN - Vedlejší rozpočtové...'!J33</f>
        <v>0</v>
      </c>
      <c r="AW103" s="125">
        <f>'VRN - Vedlejší rozpočtové...'!J34</f>
        <v>0</v>
      </c>
      <c r="AX103" s="125">
        <f>'VRN - Vedlejší rozpočtové...'!J35</f>
        <v>0</v>
      </c>
      <c r="AY103" s="125">
        <f>'VRN - Vedlejší rozpočtové...'!J36</f>
        <v>0</v>
      </c>
      <c r="AZ103" s="125">
        <f>'VRN - Vedlejší rozpočtové...'!F33</f>
        <v>0</v>
      </c>
      <c r="BA103" s="125">
        <f>'VRN - Vedlejší rozpočtové...'!F34</f>
        <v>0</v>
      </c>
      <c r="BB103" s="125">
        <f>'VRN - Vedlejší rozpočtové...'!F35</f>
        <v>0</v>
      </c>
      <c r="BC103" s="125">
        <f>'VRN - Vedlejší rozpočtové...'!F36</f>
        <v>0</v>
      </c>
      <c r="BD103" s="127">
        <f>'VRN - Vedlejší rozpočtové...'!F37</f>
        <v>0</v>
      </c>
      <c r="BE103" s="7"/>
      <c r="BT103" s="115" t="s">
        <v>83</v>
      </c>
      <c r="BV103" s="115" t="s">
        <v>78</v>
      </c>
      <c r="BW103" s="115" t="s">
        <v>112</v>
      </c>
      <c r="BX103" s="115" t="s">
        <v>4</v>
      </c>
      <c r="CL103" s="115" t="s">
        <v>1</v>
      </c>
      <c r="CM103" s="115" t="s">
        <v>85</v>
      </c>
    </row>
    <row r="104" s="2" customFormat="1" ht="30" customHeight="1">
      <c r="A104" s="38"/>
      <c r="B104" s="39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38"/>
      <c r="AL104" s="38"/>
      <c r="AM104" s="38"/>
      <c r="AN104" s="38"/>
      <c r="AO104" s="38"/>
      <c r="AP104" s="38"/>
      <c r="AQ104" s="38"/>
      <c r="AR104" s="39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  <row r="105" s="2" customFormat="1" ht="6.96" customHeight="1">
      <c r="A105" s="38"/>
      <c r="B105" s="60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  <c r="Z105" s="61"/>
      <c r="AA105" s="61"/>
      <c r="AB105" s="61"/>
      <c r="AC105" s="61"/>
      <c r="AD105" s="61"/>
      <c r="AE105" s="61"/>
      <c r="AF105" s="61"/>
      <c r="AG105" s="61"/>
      <c r="AH105" s="61"/>
      <c r="AI105" s="61"/>
      <c r="AJ105" s="61"/>
      <c r="AK105" s="61"/>
      <c r="AL105" s="61"/>
      <c r="AM105" s="61"/>
      <c r="AN105" s="61"/>
      <c r="AO105" s="61"/>
      <c r="AP105" s="61"/>
      <c r="AQ105" s="61"/>
      <c r="AR105" s="39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</row>
  </sheetData>
  <mergeCells count="74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D.1.1 - Architektonicko -...'!C2" display="/"/>
    <hyperlink ref="A97" location="'D.1.2.5 - TPS - Silnoproud'!C2" display="/"/>
    <hyperlink ref="A98" location="'SO 02 - Kiosek M 110'!C2" display="/"/>
    <hyperlink ref="A99" location="'IO 01 - Trasa silnoproud'!C2" display="/"/>
    <hyperlink ref="A100" location="'IO 02 -  Komunikace a zpe...'!C2" display="/"/>
    <hyperlink ref="A101" location="'PS01 - Rozvodna M 109'!C2" display="/"/>
    <hyperlink ref="A102" location="'PS02 - Rozvodna M22'!C2" display="/"/>
    <hyperlink ref="A103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113</v>
      </c>
      <c r="L4" s="22"/>
      <c r="M4" s="128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9" t="str">
        <f>'Rekapitulace stavby'!K6</f>
        <v>Navýšení výkonu trafostanice M 109</v>
      </c>
      <c r="F7" s="32"/>
      <c r="G7" s="32"/>
      <c r="H7" s="32"/>
      <c r="L7" s="22"/>
    </row>
    <row r="8" s="1" customFormat="1" ht="12" customHeight="1">
      <c r="B8" s="22"/>
      <c r="D8" s="32" t="s">
        <v>114</v>
      </c>
      <c r="L8" s="22"/>
    </row>
    <row r="9" s="2" customFormat="1" ht="16.5" customHeight="1">
      <c r="A9" s="38"/>
      <c r="B9" s="39"/>
      <c r="C9" s="38"/>
      <c r="D9" s="38"/>
      <c r="E9" s="129" t="s">
        <v>115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116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117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2" t="s">
        <v>18</v>
      </c>
      <c r="E13" s="38"/>
      <c r="F13" s="27" t="s">
        <v>1</v>
      </c>
      <c r="G13" s="38"/>
      <c r="H13" s="38"/>
      <c r="I13" s="32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32" t="s">
        <v>22</v>
      </c>
      <c r="J14" s="69" t="str">
        <f>'Rekapitulace stavby'!AN8</f>
        <v>4. 9. 2025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32" t="s">
        <v>25</v>
      </c>
      <c r="J16" s="27" t="s">
        <v>1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7" t="s">
        <v>26</v>
      </c>
      <c r="F17" s="38"/>
      <c r="G17" s="38"/>
      <c r="H17" s="38"/>
      <c r="I17" s="32" t="s">
        <v>27</v>
      </c>
      <c r="J17" s="27" t="s">
        <v>1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2" t="s">
        <v>28</v>
      </c>
      <c r="E19" s="38"/>
      <c r="F19" s="38"/>
      <c r="G19" s="38"/>
      <c r="H19" s="38"/>
      <c r="I19" s="32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32" t="s">
        <v>27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2" t="s">
        <v>30</v>
      </c>
      <c r="E22" s="38"/>
      <c r="F22" s="38"/>
      <c r="G22" s="38"/>
      <c r="H22" s="38"/>
      <c r="I22" s="32" t="s">
        <v>25</v>
      </c>
      <c r="J22" s="27" t="s">
        <v>1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7" t="s">
        <v>31</v>
      </c>
      <c r="F23" s="38"/>
      <c r="G23" s="38"/>
      <c r="H23" s="38"/>
      <c r="I23" s="32" t="s">
        <v>27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2" t="s">
        <v>32</v>
      </c>
      <c r="E25" s="38"/>
      <c r="F25" s="38"/>
      <c r="G25" s="38"/>
      <c r="H25" s="38"/>
      <c r="I25" s="32" t="s">
        <v>25</v>
      </c>
      <c r="J25" s="27" t="str">
        <f>IF('Rekapitulace stavby'!AN19="","",'Rekapitulace stavby'!AN19)</f>
        <v/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7" t="str">
        <f>IF('Rekapitulace stavby'!E20="","",'Rekapitulace stavby'!E20)</f>
        <v xml:space="preserve"> </v>
      </c>
      <c r="F26" s="38"/>
      <c r="G26" s="38"/>
      <c r="H26" s="38"/>
      <c r="I26" s="32" t="s">
        <v>27</v>
      </c>
      <c r="J26" s="27" t="str">
        <f>IF('Rekapitulace stavby'!AN20="","",'Rekapitulace stavby'!AN20)</f>
        <v/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2" t="s">
        <v>35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0"/>
      <c r="B29" s="131"/>
      <c r="C29" s="130"/>
      <c r="D29" s="130"/>
      <c r="E29" s="36" t="s">
        <v>1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36</v>
      </c>
      <c r="E32" s="38"/>
      <c r="F32" s="38"/>
      <c r="G32" s="38"/>
      <c r="H32" s="38"/>
      <c r="I32" s="38"/>
      <c r="J32" s="96">
        <f>ROUND(J142,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38</v>
      </c>
      <c r="G34" s="38"/>
      <c r="H34" s="38"/>
      <c r="I34" s="43" t="s">
        <v>37</v>
      </c>
      <c r="J34" s="43" t="s">
        <v>39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40</v>
      </c>
      <c r="E35" s="32" t="s">
        <v>41</v>
      </c>
      <c r="F35" s="135">
        <f>ROUND((SUM(BE142:BE931)),  2)</f>
        <v>0</v>
      </c>
      <c r="G35" s="38"/>
      <c r="H35" s="38"/>
      <c r="I35" s="136">
        <v>0.20999999999999999</v>
      </c>
      <c r="J35" s="135">
        <f>ROUND(((SUM(BE142:BE931))*I35),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2" t="s">
        <v>42</v>
      </c>
      <c r="F36" s="135">
        <f>ROUND((SUM(BF142:BF931)),  2)</f>
        <v>0</v>
      </c>
      <c r="G36" s="38"/>
      <c r="H36" s="38"/>
      <c r="I36" s="136">
        <v>0.12</v>
      </c>
      <c r="J36" s="135">
        <f>ROUND(((SUM(BF142:BF931))*I36),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43</v>
      </c>
      <c r="F37" s="135">
        <f>ROUND((SUM(BG142:BG931)),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44</v>
      </c>
      <c r="F38" s="135">
        <f>ROUND((SUM(BH142:BH931)),  2)</f>
        <v>0</v>
      </c>
      <c r="G38" s="38"/>
      <c r="H38" s="38"/>
      <c r="I38" s="136">
        <v>0.12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45</v>
      </c>
      <c r="F39" s="135">
        <f>ROUND((SUM(BI142:BI931)),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46</v>
      </c>
      <c r="E41" s="81"/>
      <c r="F41" s="81"/>
      <c r="G41" s="139" t="s">
        <v>47</v>
      </c>
      <c r="H41" s="140" t="s">
        <v>48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49</v>
      </c>
      <c r="E50" s="57"/>
      <c r="F50" s="57"/>
      <c r="G50" s="56" t="s">
        <v>50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51</v>
      </c>
      <c r="E61" s="41"/>
      <c r="F61" s="143" t="s">
        <v>52</v>
      </c>
      <c r="G61" s="58" t="s">
        <v>51</v>
      </c>
      <c r="H61" s="41"/>
      <c r="I61" s="41"/>
      <c r="J61" s="144" t="s">
        <v>52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53</v>
      </c>
      <c r="E65" s="59"/>
      <c r="F65" s="59"/>
      <c r="G65" s="56" t="s">
        <v>54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51</v>
      </c>
      <c r="E76" s="41"/>
      <c r="F76" s="143" t="s">
        <v>52</v>
      </c>
      <c r="G76" s="58" t="s">
        <v>51</v>
      </c>
      <c r="H76" s="41"/>
      <c r="I76" s="41"/>
      <c r="J76" s="144" t="s">
        <v>52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9" t="str">
        <f>E7</f>
        <v>Navýšení výkonu trafostanice M 109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114</v>
      </c>
      <c r="L86" s="22"/>
    </row>
    <row r="87" s="2" customFormat="1" ht="16.5" customHeight="1">
      <c r="A87" s="38"/>
      <c r="B87" s="39"/>
      <c r="C87" s="38"/>
      <c r="D87" s="38"/>
      <c r="E87" s="129" t="s">
        <v>115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116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D.1.1 - Architektonicko - stavební řešení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38"/>
      <c r="E91" s="38"/>
      <c r="F91" s="27" t="str">
        <f>F14</f>
        <v>Průmyslový areál Synthesia, a.s. Pardubice-Semtín</v>
      </c>
      <c r="G91" s="38"/>
      <c r="H91" s="38"/>
      <c r="I91" s="32" t="s">
        <v>22</v>
      </c>
      <c r="J91" s="69" t="str">
        <f>IF(J14="","",J14)</f>
        <v>4. 9. 2025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38"/>
      <c r="E93" s="38"/>
      <c r="F93" s="27" t="str">
        <f>E17</f>
        <v>Synthesia, a.s.</v>
      </c>
      <c r="G93" s="38"/>
      <c r="H93" s="38"/>
      <c r="I93" s="32" t="s">
        <v>30</v>
      </c>
      <c r="J93" s="36" t="str">
        <f>E23</f>
        <v>Kovoprojekta Brno a.s.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38"/>
      <c r="E94" s="38"/>
      <c r="F94" s="27" t="str">
        <f>IF(E20="","",E20)</f>
        <v>Vyplň údaj</v>
      </c>
      <c r="G94" s="38"/>
      <c r="H94" s="38"/>
      <c r="I94" s="32" t="s">
        <v>32</v>
      </c>
      <c r="J94" s="36" t="str">
        <f>E26</f>
        <v xml:space="preserve"> 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119</v>
      </c>
      <c r="D96" s="137"/>
      <c r="E96" s="137"/>
      <c r="F96" s="137"/>
      <c r="G96" s="137"/>
      <c r="H96" s="137"/>
      <c r="I96" s="137"/>
      <c r="J96" s="146" t="s">
        <v>120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121</v>
      </c>
      <c r="D98" s="38"/>
      <c r="E98" s="38"/>
      <c r="F98" s="38"/>
      <c r="G98" s="38"/>
      <c r="H98" s="38"/>
      <c r="I98" s="38"/>
      <c r="J98" s="96">
        <f>J142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122</v>
      </c>
    </row>
    <row r="99" s="9" customFormat="1" ht="24.96" customHeight="1">
      <c r="A99" s="9"/>
      <c r="B99" s="148"/>
      <c r="C99" s="9"/>
      <c r="D99" s="149" t="s">
        <v>123</v>
      </c>
      <c r="E99" s="150"/>
      <c r="F99" s="150"/>
      <c r="G99" s="150"/>
      <c r="H99" s="150"/>
      <c r="I99" s="150"/>
      <c r="J99" s="151">
        <f>J143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124</v>
      </c>
      <c r="E100" s="154"/>
      <c r="F100" s="154"/>
      <c r="G100" s="154"/>
      <c r="H100" s="154"/>
      <c r="I100" s="154"/>
      <c r="J100" s="155">
        <f>J144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125</v>
      </c>
      <c r="E101" s="154"/>
      <c r="F101" s="154"/>
      <c r="G101" s="154"/>
      <c r="H101" s="154"/>
      <c r="I101" s="154"/>
      <c r="J101" s="155">
        <f>J180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126</v>
      </c>
      <c r="E102" s="154"/>
      <c r="F102" s="154"/>
      <c r="G102" s="154"/>
      <c r="H102" s="154"/>
      <c r="I102" s="154"/>
      <c r="J102" s="155">
        <f>J204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127</v>
      </c>
      <c r="E103" s="154"/>
      <c r="F103" s="154"/>
      <c r="G103" s="154"/>
      <c r="H103" s="154"/>
      <c r="I103" s="154"/>
      <c r="J103" s="155">
        <f>J236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128</v>
      </c>
      <c r="E104" s="154"/>
      <c r="F104" s="154"/>
      <c r="G104" s="154"/>
      <c r="H104" s="154"/>
      <c r="I104" s="154"/>
      <c r="J104" s="155">
        <f>J240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2"/>
      <c r="C105" s="10"/>
      <c r="D105" s="153" t="s">
        <v>129</v>
      </c>
      <c r="E105" s="154"/>
      <c r="F105" s="154"/>
      <c r="G105" s="154"/>
      <c r="H105" s="154"/>
      <c r="I105" s="154"/>
      <c r="J105" s="155">
        <f>J395</f>
        <v>0</v>
      </c>
      <c r="K105" s="10"/>
      <c r="L105" s="15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2"/>
      <c r="C106" s="10"/>
      <c r="D106" s="153" t="s">
        <v>130</v>
      </c>
      <c r="E106" s="154"/>
      <c r="F106" s="154"/>
      <c r="G106" s="154"/>
      <c r="H106" s="154"/>
      <c r="I106" s="154"/>
      <c r="J106" s="155">
        <f>J503</f>
        <v>0</v>
      </c>
      <c r="K106" s="10"/>
      <c r="L106" s="15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2"/>
      <c r="C107" s="10"/>
      <c r="D107" s="153" t="s">
        <v>131</v>
      </c>
      <c r="E107" s="154"/>
      <c r="F107" s="154"/>
      <c r="G107" s="154"/>
      <c r="H107" s="154"/>
      <c r="I107" s="154"/>
      <c r="J107" s="155">
        <f>J517</f>
        <v>0</v>
      </c>
      <c r="K107" s="10"/>
      <c r="L107" s="15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48"/>
      <c r="C108" s="9"/>
      <c r="D108" s="149" t="s">
        <v>132</v>
      </c>
      <c r="E108" s="150"/>
      <c r="F108" s="150"/>
      <c r="G108" s="150"/>
      <c r="H108" s="150"/>
      <c r="I108" s="150"/>
      <c r="J108" s="151">
        <f>J519</f>
        <v>0</v>
      </c>
      <c r="K108" s="9"/>
      <c r="L108" s="148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52"/>
      <c r="C109" s="10"/>
      <c r="D109" s="153" t="s">
        <v>133</v>
      </c>
      <c r="E109" s="154"/>
      <c r="F109" s="154"/>
      <c r="G109" s="154"/>
      <c r="H109" s="154"/>
      <c r="I109" s="154"/>
      <c r="J109" s="155">
        <f>J520</f>
        <v>0</v>
      </c>
      <c r="K109" s="10"/>
      <c r="L109" s="15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2"/>
      <c r="C110" s="10"/>
      <c r="D110" s="153" t="s">
        <v>134</v>
      </c>
      <c r="E110" s="154"/>
      <c r="F110" s="154"/>
      <c r="G110" s="154"/>
      <c r="H110" s="154"/>
      <c r="I110" s="154"/>
      <c r="J110" s="155">
        <f>J556</f>
        <v>0</v>
      </c>
      <c r="K110" s="10"/>
      <c r="L110" s="15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2"/>
      <c r="C111" s="10"/>
      <c r="D111" s="153" t="s">
        <v>135</v>
      </c>
      <c r="E111" s="154"/>
      <c r="F111" s="154"/>
      <c r="G111" s="154"/>
      <c r="H111" s="154"/>
      <c r="I111" s="154"/>
      <c r="J111" s="155">
        <f>J571</f>
        <v>0</v>
      </c>
      <c r="K111" s="10"/>
      <c r="L111" s="15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2"/>
      <c r="C112" s="10"/>
      <c r="D112" s="153" t="s">
        <v>136</v>
      </c>
      <c r="E112" s="154"/>
      <c r="F112" s="154"/>
      <c r="G112" s="154"/>
      <c r="H112" s="154"/>
      <c r="I112" s="154"/>
      <c r="J112" s="155">
        <f>J577</f>
        <v>0</v>
      </c>
      <c r="K112" s="10"/>
      <c r="L112" s="15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52"/>
      <c r="C113" s="10"/>
      <c r="D113" s="153" t="s">
        <v>137</v>
      </c>
      <c r="E113" s="154"/>
      <c r="F113" s="154"/>
      <c r="G113" s="154"/>
      <c r="H113" s="154"/>
      <c r="I113" s="154"/>
      <c r="J113" s="155">
        <f>J588</f>
        <v>0</v>
      </c>
      <c r="K113" s="10"/>
      <c r="L113" s="15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52"/>
      <c r="C114" s="10"/>
      <c r="D114" s="153" t="s">
        <v>138</v>
      </c>
      <c r="E114" s="154"/>
      <c r="F114" s="154"/>
      <c r="G114" s="154"/>
      <c r="H114" s="154"/>
      <c r="I114" s="154"/>
      <c r="J114" s="155">
        <f>J725</f>
        <v>0</v>
      </c>
      <c r="K114" s="10"/>
      <c r="L114" s="15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52"/>
      <c r="C115" s="10"/>
      <c r="D115" s="153" t="s">
        <v>139</v>
      </c>
      <c r="E115" s="154"/>
      <c r="F115" s="154"/>
      <c r="G115" s="154"/>
      <c r="H115" s="154"/>
      <c r="I115" s="154"/>
      <c r="J115" s="155">
        <f>J733</f>
        <v>0</v>
      </c>
      <c r="K115" s="10"/>
      <c r="L115" s="15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52"/>
      <c r="C116" s="10"/>
      <c r="D116" s="153" t="s">
        <v>140</v>
      </c>
      <c r="E116" s="154"/>
      <c r="F116" s="154"/>
      <c r="G116" s="154"/>
      <c r="H116" s="154"/>
      <c r="I116" s="154"/>
      <c r="J116" s="155">
        <f>J768</f>
        <v>0</v>
      </c>
      <c r="K116" s="10"/>
      <c r="L116" s="152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52"/>
      <c r="C117" s="10"/>
      <c r="D117" s="153" t="s">
        <v>141</v>
      </c>
      <c r="E117" s="154"/>
      <c r="F117" s="154"/>
      <c r="G117" s="154"/>
      <c r="H117" s="154"/>
      <c r="I117" s="154"/>
      <c r="J117" s="155">
        <f>J877</f>
        <v>0</v>
      </c>
      <c r="K117" s="10"/>
      <c r="L117" s="152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48"/>
      <c r="C118" s="9"/>
      <c r="D118" s="149" t="s">
        <v>142</v>
      </c>
      <c r="E118" s="150"/>
      <c r="F118" s="150"/>
      <c r="G118" s="150"/>
      <c r="H118" s="150"/>
      <c r="I118" s="150"/>
      <c r="J118" s="151">
        <f>J908</f>
        <v>0</v>
      </c>
      <c r="K118" s="9"/>
      <c r="L118" s="148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10" customFormat="1" ht="19.92" customHeight="1">
      <c r="A119" s="10"/>
      <c r="B119" s="152"/>
      <c r="C119" s="10"/>
      <c r="D119" s="153" t="s">
        <v>143</v>
      </c>
      <c r="E119" s="154"/>
      <c r="F119" s="154"/>
      <c r="G119" s="154"/>
      <c r="H119" s="154"/>
      <c r="I119" s="154"/>
      <c r="J119" s="155">
        <f>J909</f>
        <v>0</v>
      </c>
      <c r="K119" s="10"/>
      <c r="L119" s="152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148"/>
      <c r="C120" s="9"/>
      <c r="D120" s="149" t="s">
        <v>144</v>
      </c>
      <c r="E120" s="150"/>
      <c r="F120" s="150"/>
      <c r="G120" s="150"/>
      <c r="H120" s="150"/>
      <c r="I120" s="150"/>
      <c r="J120" s="151">
        <f>J924</f>
        <v>0</v>
      </c>
      <c r="K120" s="9"/>
      <c r="L120" s="148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2" customFormat="1" ht="21.84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60"/>
      <c r="C122" s="61"/>
      <c r="D122" s="61"/>
      <c r="E122" s="61"/>
      <c r="F122" s="61"/>
      <c r="G122" s="61"/>
      <c r="H122" s="61"/>
      <c r="I122" s="61"/>
      <c r="J122" s="61"/>
      <c r="K122" s="61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6" s="2" customFormat="1" ht="6.96" customHeight="1">
      <c r="A126" s="38"/>
      <c r="B126" s="62"/>
      <c r="C126" s="63"/>
      <c r="D126" s="63"/>
      <c r="E126" s="63"/>
      <c r="F126" s="63"/>
      <c r="G126" s="63"/>
      <c r="H126" s="63"/>
      <c r="I126" s="63"/>
      <c r="J126" s="63"/>
      <c r="K126" s="63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24.96" customHeight="1">
      <c r="A127" s="38"/>
      <c r="B127" s="39"/>
      <c r="C127" s="23" t="s">
        <v>145</v>
      </c>
      <c r="D127" s="38"/>
      <c r="E127" s="38"/>
      <c r="F127" s="38"/>
      <c r="G127" s="38"/>
      <c r="H127" s="38"/>
      <c r="I127" s="38"/>
      <c r="J127" s="38"/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38"/>
      <c r="D128" s="38"/>
      <c r="E128" s="38"/>
      <c r="F128" s="38"/>
      <c r="G128" s="38"/>
      <c r="H128" s="38"/>
      <c r="I128" s="38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16</v>
      </c>
      <c r="D129" s="38"/>
      <c r="E129" s="38"/>
      <c r="F129" s="38"/>
      <c r="G129" s="38"/>
      <c r="H129" s="38"/>
      <c r="I129" s="38"/>
      <c r="J129" s="38"/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6.5" customHeight="1">
      <c r="A130" s="38"/>
      <c r="B130" s="39"/>
      <c r="C130" s="38"/>
      <c r="D130" s="38"/>
      <c r="E130" s="129" t="str">
        <f>E7</f>
        <v>Navýšení výkonu trafostanice M 109</v>
      </c>
      <c r="F130" s="32"/>
      <c r="G130" s="32"/>
      <c r="H130" s="32"/>
      <c r="I130" s="38"/>
      <c r="J130" s="38"/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" customFormat="1" ht="12" customHeight="1">
      <c r="B131" s="22"/>
      <c r="C131" s="32" t="s">
        <v>114</v>
      </c>
      <c r="L131" s="22"/>
    </row>
    <row r="132" s="2" customFormat="1" ht="16.5" customHeight="1">
      <c r="A132" s="38"/>
      <c r="B132" s="39"/>
      <c r="C132" s="38"/>
      <c r="D132" s="38"/>
      <c r="E132" s="129" t="s">
        <v>115</v>
      </c>
      <c r="F132" s="38"/>
      <c r="G132" s="38"/>
      <c r="H132" s="38"/>
      <c r="I132" s="38"/>
      <c r="J132" s="38"/>
      <c r="K132" s="38"/>
      <c r="L132" s="55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2" customHeight="1">
      <c r="A133" s="38"/>
      <c r="B133" s="39"/>
      <c r="C133" s="32" t="s">
        <v>116</v>
      </c>
      <c r="D133" s="38"/>
      <c r="E133" s="38"/>
      <c r="F133" s="38"/>
      <c r="G133" s="38"/>
      <c r="H133" s="38"/>
      <c r="I133" s="38"/>
      <c r="J133" s="38"/>
      <c r="K133" s="38"/>
      <c r="L133" s="55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6.5" customHeight="1">
      <c r="A134" s="38"/>
      <c r="B134" s="39"/>
      <c r="C134" s="38"/>
      <c r="D134" s="38"/>
      <c r="E134" s="67" t="str">
        <f>E11</f>
        <v>D.1.1 - Architektonicko - stavební řešení</v>
      </c>
      <c r="F134" s="38"/>
      <c r="G134" s="38"/>
      <c r="H134" s="38"/>
      <c r="I134" s="38"/>
      <c r="J134" s="38"/>
      <c r="K134" s="38"/>
      <c r="L134" s="55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38"/>
      <c r="D135" s="38"/>
      <c r="E135" s="38"/>
      <c r="F135" s="38"/>
      <c r="G135" s="38"/>
      <c r="H135" s="38"/>
      <c r="I135" s="38"/>
      <c r="J135" s="38"/>
      <c r="K135" s="38"/>
      <c r="L135" s="55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2" customHeight="1">
      <c r="A136" s="38"/>
      <c r="B136" s="39"/>
      <c r="C136" s="32" t="s">
        <v>20</v>
      </c>
      <c r="D136" s="38"/>
      <c r="E136" s="38"/>
      <c r="F136" s="27" t="str">
        <f>F14</f>
        <v>Průmyslový areál Synthesia, a.s. Pardubice-Semtín</v>
      </c>
      <c r="G136" s="38"/>
      <c r="H136" s="38"/>
      <c r="I136" s="32" t="s">
        <v>22</v>
      </c>
      <c r="J136" s="69" t="str">
        <f>IF(J14="","",J14)</f>
        <v>4. 9. 2025</v>
      </c>
      <c r="K136" s="38"/>
      <c r="L136" s="55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6.96" customHeight="1">
      <c r="A137" s="38"/>
      <c r="B137" s="39"/>
      <c r="C137" s="38"/>
      <c r="D137" s="38"/>
      <c r="E137" s="38"/>
      <c r="F137" s="38"/>
      <c r="G137" s="38"/>
      <c r="H137" s="38"/>
      <c r="I137" s="38"/>
      <c r="J137" s="38"/>
      <c r="K137" s="38"/>
      <c r="L137" s="55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25.65" customHeight="1">
      <c r="A138" s="38"/>
      <c r="B138" s="39"/>
      <c r="C138" s="32" t="s">
        <v>24</v>
      </c>
      <c r="D138" s="38"/>
      <c r="E138" s="38"/>
      <c r="F138" s="27" t="str">
        <f>E17</f>
        <v>Synthesia, a.s.</v>
      </c>
      <c r="G138" s="38"/>
      <c r="H138" s="38"/>
      <c r="I138" s="32" t="s">
        <v>30</v>
      </c>
      <c r="J138" s="36" t="str">
        <f>E23</f>
        <v>Kovoprojekta Brno a.s.</v>
      </c>
      <c r="K138" s="38"/>
      <c r="L138" s="55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5.15" customHeight="1">
      <c r="A139" s="38"/>
      <c r="B139" s="39"/>
      <c r="C139" s="32" t="s">
        <v>28</v>
      </c>
      <c r="D139" s="38"/>
      <c r="E139" s="38"/>
      <c r="F139" s="27" t="str">
        <f>IF(E20="","",E20)</f>
        <v>Vyplň údaj</v>
      </c>
      <c r="G139" s="38"/>
      <c r="H139" s="38"/>
      <c r="I139" s="32" t="s">
        <v>32</v>
      </c>
      <c r="J139" s="36" t="str">
        <f>E26</f>
        <v xml:space="preserve"> </v>
      </c>
      <c r="K139" s="38"/>
      <c r="L139" s="55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0.32" customHeight="1">
      <c r="A140" s="38"/>
      <c r="B140" s="39"/>
      <c r="C140" s="38"/>
      <c r="D140" s="38"/>
      <c r="E140" s="38"/>
      <c r="F140" s="38"/>
      <c r="G140" s="38"/>
      <c r="H140" s="38"/>
      <c r="I140" s="38"/>
      <c r="J140" s="38"/>
      <c r="K140" s="38"/>
      <c r="L140" s="55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11" customFormat="1" ht="29.28" customHeight="1">
      <c r="A141" s="156"/>
      <c r="B141" s="157"/>
      <c r="C141" s="158" t="s">
        <v>146</v>
      </c>
      <c r="D141" s="159" t="s">
        <v>61</v>
      </c>
      <c r="E141" s="159" t="s">
        <v>57</v>
      </c>
      <c r="F141" s="159" t="s">
        <v>58</v>
      </c>
      <c r="G141" s="159" t="s">
        <v>147</v>
      </c>
      <c r="H141" s="159" t="s">
        <v>148</v>
      </c>
      <c r="I141" s="159" t="s">
        <v>149</v>
      </c>
      <c r="J141" s="160" t="s">
        <v>120</v>
      </c>
      <c r="K141" s="161" t="s">
        <v>150</v>
      </c>
      <c r="L141" s="162"/>
      <c r="M141" s="86" t="s">
        <v>1</v>
      </c>
      <c r="N141" s="87" t="s">
        <v>40</v>
      </c>
      <c r="O141" s="87" t="s">
        <v>151</v>
      </c>
      <c r="P141" s="87" t="s">
        <v>152</v>
      </c>
      <c r="Q141" s="87" t="s">
        <v>153</v>
      </c>
      <c r="R141" s="87" t="s">
        <v>154</v>
      </c>
      <c r="S141" s="87" t="s">
        <v>155</v>
      </c>
      <c r="T141" s="88" t="s">
        <v>156</v>
      </c>
      <c r="U141" s="156"/>
      <c r="V141" s="156"/>
      <c r="W141" s="156"/>
      <c r="X141" s="156"/>
      <c r="Y141" s="156"/>
      <c r="Z141" s="156"/>
      <c r="AA141" s="156"/>
      <c r="AB141" s="156"/>
      <c r="AC141" s="156"/>
      <c r="AD141" s="156"/>
      <c r="AE141" s="156"/>
    </row>
    <row r="142" s="2" customFormat="1" ht="22.8" customHeight="1">
      <c r="A142" s="38"/>
      <c r="B142" s="39"/>
      <c r="C142" s="93" t="s">
        <v>157</v>
      </c>
      <c r="D142" s="38"/>
      <c r="E142" s="38"/>
      <c r="F142" s="38"/>
      <c r="G142" s="38"/>
      <c r="H142" s="38"/>
      <c r="I142" s="38"/>
      <c r="J142" s="163">
        <f>BK142</f>
        <v>0</v>
      </c>
      <c r="K142" s="38"/>
      <c r="L142" s="39"/>
      <c r="M142" s="89"/>
      <c r="N142" s="73"/>
      <c r="O142" s="90"/>
      <c r="P142" s="164">
        <f>P143+P519+P908+P924</f>
        <v>0</v>
      </c>
      <c r="Q142" s="90"/>
      <c r="R142" s="164">
        <f>R143+R519+R908+R924</f>
        <v>104.02074387</v>
      </c>
      <c r="S142" s="90"/>
      <c r="T142" s="165">
        <f>T143+T519+T908+T924</f>
        <v>84.839051850000004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9" t="s">
        <v>75</v>
      </c>
      <c r="AU142" s="19" t="s">
        <v>122</v>
      </c>
      <c r="BK142" s="166">
        <f>BK143+BK519+BK908+BK924</f>
        <v>0</v>
      </c>
    </row>
    <row r="143" s="12" customFormat="1" ht="25.92" customHeight="1">
      <c r="A143" s="12"/>
      <c r="B143" s="167"/>
      <c r="C143" s="12"/>
      <c r="D143" s="168" t="s">
        <v>75</v>
      </c>
      <c r="E143" s="169" t="s">
        <v>158</v>
      </c>
      <c r="F143" s="169" t="s">
        <v>159</v>
      </c>
      <c r="G143" s="12"/>
      <c r="H143" s="12"/>
      <c r="I143" s="170"/>
      <c r="J143" s="171">
        <f>BK143</f>
        <v>0</v>
      </c>
      <c r="K143" s="12"/>
      <c r="L143" s="167"/>
      <c r="M143" s="172"/>
      <c r="N143" s="173"/>
      <c r="O143" s="173"/>
      <c r="P143" s="174">
        <f>P144+P180+P204+P236+P240+P395+P503+P517</f>
        <v>0</v>
      </c>
      <c r="Q143" s="173"/>
      <c r="R143" s="174">
        <f>R144+R180+R204+R236+R240+R395+R503+R517</f>
        <v>84.738515950000007</v>
      </c>
      <c r="S143" s="173"/>
      <c r="T143" s="175">
        <f>T144+T180+T204+T236+T240+T395+T503+T517</f>
        <v>81.079734119999998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68" t="s">
        <v>83</v>
      </c>
      <c r="AT143" s="176" t="s">
        <v>75</v>
      </c>
      <c r="AU143" s="176" t="s">
        <v>76</v>
      </c>
      <c r="AY143" s="168" t="s">
        <v>160</v>
      </c>
      <c r="BK143" s="177">
        <f>BK144+BK180+BK204+BK236+BK240+BK395+BK503+BK517</f>
        <v>0</v>
      </c>
    </row>
    <row r="144" s="12" customFormat="1" ht="22.8" customHeight="1">
      <c r="A144" s="12"/>
      <c r="B144" s="167"/>
      <c r="C144" s="12"/>
      <c r="D144" s="168" t="s">
        <v>75</v>
      </c>
      <c r="E144" s="178" t="s">
        <v>83</v>
      </c>
      <c r="F144" s="178" t="s">
        <v>161</v>
      </c>
      <c r="G144" s="12"/>
      <c r="H144" s="12"/>
      <c r="I144" s="170"/>
      <c r="J144" s="179">
        <f>BK144</f>
        <v>0</v>
      </c>
      <c r="K144" s="12"/>
      <c r="L144" s="167"/>
      <c r="M144" s="172"/>
      <c r="N144" s="173"/>
      <c r="O144" s="173"/>
      <c r="P144" s="174">
        <f>SUM(P145:P179)</f>
        <v>0</v>
      </c>
      <c r="Q144" s="173"/>
      <c r="R144" s="174">
        <f>SUM(R145:R179)</f>
        <v>0</v>
      </c>
      <c r="S144" s="173"/>
      <c r="T144" s="175">
        <f>SUM(T145:T179)</f>
        <v>29.75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68" t="s">
        <v>83</v>
      </c>
      <c r="AT144" s="176" t="s">
        <v>75</v>
      </c>
      <c r="AU144" s="176" t="s">
        <v>83</v>
      </c>
      <c r="AY144" s="168" t="s">
        <v>160</v>
      </c>
      <c r="BK144" s="177">
        <f>SUM(BK145:BK179)</f>
        <v>0</v>
      </c>
    </row>
    <row r="145" s="2" customFormat="1" ht="24.15" customHeight="1">
      <c r="A145" s="38"/>
      <c r="B145" s="180"/>
      <c r="C145" s="181" t="s">
        <v>83</v>
      </c>
      <c r="D145" s="181" t="s">
        <v>162</v>
      </c>
      <c r="E145" s="182" t="s">
        <v>163</v>
      </c>
      <c r="F145" s="183" t="s">
        <v>164</v>
      </c>
      <c r="G145" s="184" t="s">
        <v>165</v>
      </c>
      <c r="H145" s="185">
        <v>50</v>
      </c>
      <c r="I145" s="186"/>
      <c r="J145" s="187">
        <f>ROUND(I145*H145,2)</f>
        <v>0</v>
      </c>
      <c r="K145" s="188"/>
      <c r="L145" s="39"/>
      <c r="M145" s="189" t="s">
        <v>1</v>
      </c>
      <c r="N145" s="190" t="s">
        <v>41</v>
      </c>
      <c r="O145" s="77"/>
      <c r="P145" s="191">
        <f>O145*H145</f>
        <v>0</v>
      </c>
      <c r="Q145" s="191">
        <v>0</v>
      </c>
      <c r="R145" s="191">
        <f>Q145*H145</f>
        <v>0</v>
      </c>
      <c r="S145" s="191">
        <v>0.29499999999999998</v>
      </c>
      <c r="T145" s="192">
        <f>S145*H145</f>
        <v>14.75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3" t="s">
        <v>166</v>
      </c>
      <c r="AT145" s="193" t="s">
        <v>162</v>
      </c>
      <c r="AU145" s="193" t="s">
        <v>85</v>
      </c>
      <c r="AY145" s="19" t="s">
        <v>160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9" t="s">
        <v>83</v>
      </c>
      <c r="BK145" s="194">
        <f>ROUND(I145*H145,2)</f>
        <v>0</v>
      </c>
      <c r="BL145" s="19" t="s">
        <v>166</v>
      </c>
      <c r="BM145" s="193" t="s">
        <v>167</v>
      </c>
    </row>
    <row r="146" s="13" customFormat="1">
      <c r="A146" s="13"/>
      <c r="B146" s="195"/>
      <c r="C146" s="13"/>
      <c r="D146" s="196" t="s">
        <v>168</v>
      </c>
      <c r="E146" s="197" t="s">
        <v>1</v>
      </c>
      <c r="F146" s="198" t="s">
        <v>169</v>
      </c>
      <c r="G146" s="13"/>
      <c r="H146" s="197" t="s">
        <v>1</v>
      </c>
      <c r="I146" s="199"/>
      <c r="J146" s="13"/>
      <c r="K146" s="13"/>
      <c r="L146" s="195"/>
      <c r="M146" s="200"/>
      <c r="N146" s="201"/>
      <c r="O146" s="201"/>
      <c r="P146" s="201"/>
      <c r="Q146" s="201"/>
      <c r="R146" s="201"/>
      <c r="S146" s="201"/>
      <c r="T146" s="20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7" t="s">
        <v>168</v>
      </c>
      <c r="AU146" s="197" t="s">
        <v>85</v>
      </c>
      <c r="AV146" s="13" t="s">
        <v>83</v>
      </c>
      <c r="AW146" s="13" t="s">
        <v>34</v>
      </c>
      <c r="AX146" s="13" t="s">
        <v>76</v>
      </c>
      <c r="AY146" s="197" t="s">
        <v>160</v>
      </c>
    </row>
    <row r="147" s="14" customFormat="1">
      <c r="A147" s="14"/>
      <c r="B147" s="203"/>
      <c r="C147" s="14"/>
      <c r="D147" s="196" t="s">
        <v>168</v>
      </c>
      <c r="E147" s="204" t="s">
        <v>1</v>
      </c>
      <c r="F147" s="205" t="s">
        <v>170</v>
      </c>
      <c r="G147" s="14"/>
      <c r="H147" s="206">
        <v>50</v>
      </c>
      <c r="I147" s="207"/>
      <c r="J147" s="14"/>
      <c r="K147" s="14"/>
      <c r="L147" s="203"/>
      <c r="M147" s="208"/>
      <c r="N147" s="209"/>
      <c r="O147" s="209"/>
      <c r="P147" s="209"/>
      <c r="Q147" s="209"/>
      <c r="R147" s="209"/>
      <c r="S147" s="209"/>
      <c r="T147" s="21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04" t="s">
        <v>168</v>
      </c>
      <c r="AU147" s="204" t="s">
        <v>85</v>
      </c>
      <c r="AV147" s="14" t="s">
        <v>85</v>
      </c>
      <c r="AW147" s="14" t="s">
        <v>34</v>
      </c>
      <c r="AX147" s="14" t="s">
        <v>76</v>
      </c>
      <c r="AY147" s="204" t="s">
        <v>160</v>
      </c>
    </row>
    <row r="148" s="15" customFormat="1">
      <c r="A148" s="15"/>
      <c r="B148" s="211"/>
      <c r="C148" s="15"/>
      <c r="D148" s="196" t="s">
        <v>168</v>
      </c>
      <c r="E148" s="212" t="s">
        <v>1</v>
      </c>
      <c r="F148" s="213" t="s">
        <v>171</v>
      </c>
      <c r="G148" s="15"/>
      <c r="H148" s="214">
        <v>50</v>
      </c>
      <c r="I148" s="215"/>
      <c r="J148" s="15"/>
      <c r="K148" s="15"/>
      <c r="L148" s="211"/>
      <c r="M148" s="216"/>
      <c r="N148" s="217"/>
      <c r="O148" s="217"/>
      <c r="P148" s="217"/>
      <c r="Q148" s="217"/>
      <c r="R148" s="217"/>
      <c r="S148" s="217"/>
      <c r="T148" s="218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12" t="s">
        <v>168</v>
      </c>
      <c r="AU148" s="212" t="s">
        <v>85</v>
      </c>
      <c r="AV148" s="15" t="s">
        <v>166</v>
      </c>
      <c r="AW148" s="15" t="s">
        <v>34</v>
      </c>
      <c r="AX148" s="15" t="s">
        <v>83</v>
      </c>
      <c r="AY148" s="212" t="s">
        <v>160</v>
      </c>
    </row>
    <row r="149" s="2" customFormat="1" ht="24.15" customHeight="1">
      <c r="A149" s="38"/>
      <c r="B149" s="180"/>
      <c r="C149" s="181" t="s">
        <v>85</v>
      </c>
      <c r="D149" s="181" t="s">
        <v>162</v>
      </c>
      <c r="E149" s="182" t="s">
        <v>172</v>
      </c>
      <c r="F149" s="183" t="s">
        <v>173</v>
      </c>
      <c r="G149" s="184" t="s">
        <v>165</v>
      </c>
      <c r="H149" s="185">
        <v>50</v>
      </c>
      <c r="I149" s="186"/>
      <c r="J149" s="187">
        <f>ROUND(I149*H149,2)</f>
        <v>0</v>
      </c>
      <c r="K149" s="188"/>
      <c r="L149" s="39"/>
      <c r="M149" s="189" t="s">
        <v>1</v>
      </c>
      <c r="N149" s="190" t="s">
        <v>41</v>
      </c>
      <c r="O149" s="77"/>
      <c r="P149" s="191">
        <f>O149*H149</f>
        <v>0</v>
      </c>
      <c r="Q149" s="191">
        <v>0</v>
      </c>
      <c r="R149" s="191">
        <f>Q149*H149</f>
        <v>0</v>
      </c>
      <c r="S149" s="191">
        <v>0.29999999999999999</v>
      </c>
      <c r="T149" s="192">
        <f>S149*H149</f>
        <v>15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93" t="s">
        <v>166</v>
      </c>
      <c r="AT149" s="193" t="s">
        <v>162</v>
      </c>
      <c r="AU149" s="193" t="s">
        <v>85</v>
      </c>
      <c r="AY149" s="19" t="s">
        <v>160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19" t="s">
        <v>83</v>
      </c>
      <c r="BK149" s="194">
        <f>ROUND(I149*H149,2)</f>
        <v>0</v>
      </c>
      <c r="BL149" s="19" t="s">
        <v>166</v>
      </c>
      <c r="BM149" s="193" t="s">
        <v>174</v>
      </c>
    </row>
    <row r="150" s="13" customFormat="1">
      <c r="A150" s="13"/>
      <c r="B150" s="195"/>
      <c r="C150" s="13"/>
      <c r="D150" s="196" t="s">
        <v>168</v>
      </c>
      <c r="E150" s="197" t="s">
        <v>1</v>
      </c>
      <c r="F150" s="198" t="s">
        <v>175</v>
      </c>
      <c r="G150" s="13"/>
      <c r="H150" s="197" t="s">
        <v>1</v>
      </c>
      <c r="I150" s="199"/>
      <c r="J150" s="13"/>
      <c r="K150" s="13"/>
      <c r="L150" s="195"/>
      <c r="M150" s="200"/>
      <c r="N150" s="201"/>
      <c r="O150" s="201"/>
      <c r="P150" s="201"/>
      <c r="Q150" s="201"/>
      <c r="R150" s="201"/>
      <c r="S150" s="201"/>
      <c r="T150" s="20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7" t="s">
        <v>168</v>
      </c>
      <c r="AU150" s="197" t="s">
        <v>85</v>
      </c>
      <c r="AV150" s="13" t="s">
        <v>83</v>
      </c>
      <c r="AW150" s="13" t="s">
        <v>34</v>
      </c>
      <c r="AX150" s="13" t="s">
        <v>76</v>
      </c>
      <c r="AY150" s="197" t="s">
        <v>160</v>
      </c>
    </row>
    <row r="151" s="14" customFormat="1">
      <c r="A151" s="14"/>
      <c r="B151" s="203"/>
      <c r="C151" s="14"/>
      <c r="D151" s="196" t="s">
        <v>168</v>
      </c>
      <c r="E151" s="204" t="s">
        <v>1</v>
      </c>
      <c r="F151" s="205" t="s">
        <v>170</v>
      </c>
      <c r="G151" s="14"/>
      <c r="H151" s="206">
        <v>50</v>
      </c>
      <c r="I151" s="207"/>
      <c r="J151" s="14"/>
      <c r="K151" s="14"/>
      <c r="L151" s="203"/>
      <c r="M151" s="208"/>
      <c r="N151" s="209"/>
      <c r="O151" s="209"/>
      <c r="P151" s="209"/>
      <c r="Q151" s="209"/>
      <c r="R151" s="209"/>
      <c r="S151" s="209"/>
      <c r="T151" s="21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04" t="s">
        <v>168</v>
      </c>
      <c r="AU151" s="204" t="s">
        <v>85</v>
      </c>
      <c r="AV151" s="14" t="s">
        <v>85</v>
      </c>
      <c r="AW151" s="14" t="s">
        <v>34</v>
      </c>
      <c r="AX151" s="14" t="s">
        <v>76</v>
      </c>
      <c r="AY151" s="204" t="s">
        <v>160</v>
      </c>
    </row>
    <row r="152" s="15" customFormat="1">
      <c r="A152" s="15"/>
      <c r="B152" s="211"/>
      <c r="C152" s="15"/>
      <c r="D152" s="196" t="s">
        <v>168</v>
      </c>
      <c r="E152" s="212" t="s">
        <v>1</v>
      </c>
      <c r="F152" s="213" t="s">
        <v>171</v>
      </c>
      <c r="G152" s="15"/>
      <c r="H152" s="214">
        <v>50</v>
      </c>
      <c r="I152" s="215"/>
      <c r="J152" s="15"/>
      <c r="K152" s="15"/>
      <c r="L152" s="211"/>
      <c r="M152" s="216"/>
      <c r="N152" s="217"/>
      <c r="O152" s="217"/>
      <c r="P152" s="217"/>
      <c r="Q152" s="217"/>
      <c r="R152" s="217"/>
      <c r="S152" s="217"/>
      <c r="T152" s="218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12" t="s">
        <v>168</v>
      </c>
      <c r="AU152" s="212" t="s">
        <v>85</v>
      </c>
      <c r="AV152" s="15" t="s">
        <v>166</v>
      </c>
      <c r="AW152" s="15" t="s">
        <v>34</v>
      </c>
      <c r="AX152" s="15" t="s">
        <v>83</v>
      </c>
      <c r="AY152" s="212" t="s">
        <v>160</v>
      </c>
    </row>
    <row r="153" s="2" customFormat="1" ht="24.15" customHeight="1">
      <c r="A153" s="38"/>
      <c r="B153" s="180"/>
      <c r="C153" s="181" t="s">
        <v>176</v>
      </c>
      <c r="D153" s="181" t="s">
        <v>162</v>
      </c>
      <c r="E153" s="182" t="s">
        <v>177</v>
      </c>
      <c r="F153" s="183" t="s">
        <v>178</v>
      </c>
      <c r="G153" s="184" t="s">
        <v>179</v>
      </c>
      <c r="H153" s="185">
        <v>35.615000000000002</v>
      </c>
      <c r="I153" s="186"/>
      <c r="J153" s="187">
        <f>ROUND(I153*H153,2)</f>
        <v>0</v>
      </c>
      <c r="K153" s="188"/>
      <c r="L153" s="39"/>
      <c r="M153" s="189" t="s">
        <v>1</v>
      </c>
      <c r="N153" s="190" t="s">
        <v>41</v>
      </c>
      <c r="O153" s="77"/>
      <c r="P153" s="191">
        <f>O153*H153</f>
        <v>0</v>
      </c>
      <c r="Q153" s="191">
        <v>0</v>
      </c>
      <c r="R153" s="191">
        <f>Q153*H153</f>
        <v>0</v>
      </c>
      <c r="S153" s="191">
        <v>0</v>
      </c>
      <c r="T153" s="19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93" t="s">
        <v>166</v>
      </c>
      <c r="AT153" s="193" t="s">
        <v>162</v>
      </c>
      <c r="AU153" s="193" t="s">
        <v>85</v>
      </c>
      <c r="AY153" s="19" t="s">
        <v>160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19" t="s">
        <v>83</v>
      </c>
      <c r="BK153" s="194">
        <f>ROUND(I153*H153,2)</f>
        <v>0</v>
      </c>
      <c r="BL153" s="19" t="s">
        <v>166</v>
      </c>
      <c r="BM153" s="193" t="s">
        <v>180</v>
      </c>
    </row>
    <row r="154" s="13" customFormat="1">
      <c r="A154" s="13"/>
      <c r="B154" s="195"/>
      <c r="C154" s="13"/>
      <c r="D154" s="196" t="s">
        <v>168</v>
      </c>
      <c r="E154" s="197" t="s">
        <v>1</v>
      </c>
      <c r="F154" s="198" t="s">
        <v>181</v>
      </c>
      <c r="G154" s="13"/>
      <c r="H154" s="197" t="s">
        <v>1</v>
      </c>
      <c r="I154" s="199"/>
      <c r="J154" s="13"/>
      <c r="K154" s="13"/>
      <c r="L154" s="195"/>
      <c r="M154" s="200"/>
      <c r="N154" s="201"/>
      <c r="O154" s="201"/>
      <c r="P154" s="201"/>
      <c r="Q154" s="201"/>
      <c r="R154" s="201"/>
      <c r="S154" s="201"/>
      <c r="T154" s="20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7" t="s">
        <v>168</v>
      </c>
      <c r="AU154" s="197" t="s">
        <v>85</v>
      </c>
      <c r="AV154" s="13" t="s">
        <v>83</v>
      </c>
      <c r="AW154" s="13" t="s">
        <v>34</v>
      </c>
      <c r="AX154" s="13" t="s">
        <v>76</v>
      </c>
      <c r="AY154" s="197" t="s">
        <v>160</v>
      </c>
    </row>
    <row r="155" s="14" customFormat="1">
      <c r="A155" s="14"/>
      <c r="B155" s="203"/>
      <c r="C155" s="14"/>
      <c r="D155" s="196" t="s">
        <v>168</v>
      </c>
      <c r="E155" s="204" t="s">
        <v>1</v>
      </c>
      <c r="F155" s="205" t="s">
        <v>182</v>
      </c>
      <c r="G155" s="14"/>
      <c r="H155" s="206">
        <v>0.80000000000000004</v>
      </c>
      <c r="I155" s="207"/>
      <c r="J155" s="14"/>
      <c r="K155" s="14"/>
      <c r="L155" s="203"/>
      <c r="M155" s="208"/>
      <c r="N155" s="209"/>
      <c r="O155" s="209"/>
      <c r="P155" s="209"/>
      <c r="Q155" s="209"/>
      <c r="R155" s="209"/>
      <c r="S155" s="209"/>
      <c r="T155" s="21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04" t="s">
        <v>168</v>
      </c>
      <c r="AU155" s="204" t="s">
        <v>85</v>
      </c>
      <c r="AV155" s="14" t="s">
        <v>85</v>
      </c>
      <c r="AW155" s="14" t="s">
        <v>34</v>
      </c>
      <c r="AX155" s="14" t="s">
        <v>76</v>
      </c>
      <c r="AY155" s="204" t="s">
        <v>160</v>
      </c>
    </row>
    <row r="156" s="14" customFormat="1">
      <c r="A156" s="14"/>
      <c r="B156" s="203"/>
      <c r="C156" s="14"/>
      <c r="D156" s="196" t="s">
        <v>168</v>
      </c>
      <c r="E156" s="204" t="s">
        <v>1</v>
      </c>
      <c r="F156" s="205" t="s">
        <v>183</v>
      </c>
      <c r="G156" s="14"/>
      <c r="H156" s="206">
        <v>0.80000000000000004</v>
      </c>
      <c r="I156" s="207"/>
      <c r="J156" s="14"/>
      <c r="K156" s="14"/>
      <c r="L156" s="203"/>
      <c r="M156" s="208"/>
      <c r="N156" s="209"/>
      <c r="O156" s="209"/>
      <c r="P156" s="209"/>
      <c r="Q156" s="209"/>
      <c r="R156" s="209"/>
      <c r="S156" s="209"/>
      <c r="T156" s="21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04" t="s">
        <v>168</v>
      </c>
      <c r="AU156" s="204" t="s">
        <v>85</v>
      </c>
      <c r="AV156" s="14" t="s">
        <v>85</v>
      </c>
      <c r="AW156" s="14" t="s">
        <v>34</v>
      </c>
      <c r="AX156" s="14" t="s">
        <v>76</v>
      </c>
      <c r="AY156" s="204" t="s">
        <v>160</v>
      </c>
    </row>
    <row r="157" s="16" customFormat="1">
      <c r="A157" s="16"/>
      <c r="B157" s="219"/>
      <c r="C157" s="16"/>
      <c r="D157" s="196" t="s">
        <v>168</v>
      </c>
      <c r="E157" s="220" t="s">
        <v>1</v>
      </c>
      <c r="F157" s="221" t="s">
        <v>184</v>
      </c>
      <c r="G157" s="16"/>
      <c r="H157" s="222">
        <v>1.6000000000000001</v>
      </c>
      <c r="I157" s="223"/>
      <c r="J157" s="16"/>
      <c r="K157" s="16"/>
      <c r="L157" s="219"/>
      <c r="M157" s="224"/>
      <c r="N157" s="225"/>
      <c r="O157" s="225"/>
      <c r="P157" s="225"/>
      <c r="Q157" s="225"/>
      <c r="R157" s="225"/>
      <c r="S157" s="225"/>
      <c r="T157" s="22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20" t="s">
        <v>168</v>
      </c>
      <c r="AU157" s="220" t="s">
        <v>85</v>
      </c>
      <c r="AV157" s="16" t="s">
        <v>185</v>
      </c>
      <c r="AW157" s="16" t="s">
        <v>34</v>
      </c>
      <c r="AX157" s="16" t="s">
        <v>76</v>
      </c>
      <c r="AY157" s="220" t="s">
        <v>160</v>
      </c>
    </row>
    <row r="158" s="13" customFormat="1">
      <c r="A158" s="13"/>
      <c r="B158" s="195"/>
      <c r="C158" s="13"/>
      <c r="D158" s="196" t="s">
        <v>168</v>
      </c>
      <c r="E158" s="197" t="s">
        <v>1</v>
      </c>
      <c r="F158" s="198" t="s">
        <v>186</v>
      </c>
      <c r="G158" s="13"/>
      <c r="H158" s="197" t="s">
        <v>1</v>
      </c>
      <c r="I158" s="199"/>
      <c r="J158" s="13"/>
      <c r="K158" s="13"/>
      <c r="L158" s="195"/>
      <c r="M158" s="200"/>
      <c r="N158" s="201"/>
      <c r="O158" s="201"/>
      <c r="P158" s="201"/>
      <c r="Q158" s="201"/>
      <c r="R158" s="201"/>
      <c r="S158" s="201"/>
      <c r="T158" s="20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7" t="s">
        <v>168</v>
      </c>
      <c r="AU158" s="197" t="s">
        <v>85</v>
      </c>
      <c r="AV158" s="13" t="s">
        <v>83</v>
      </c>
      <c r="AW158" s="13" t="s">
        <v>34</v>
      </c>
      <c r="AX158" s="13" t="s">
        <v>76</v>
      </c>
      <c r="AY158" s="197" t="s">
        <v>160</v>
      </c>
    </row>
    <row r="159" s="14" customFormat="1">
      <c r="A159" s="14"/>
      <c r="B159" s="203"/>
      <c r="C159" s="14"/>
      <c r="D159" s="196" t="s">
        <v>168</v>
      </c>
      <c r="E159" s="204" t="s">
        <v>1</v>
      </c>
      <c r="F159" s="205" t="s">
        <v>187</v>
      </c>
      <c r="G159" s="14"/>
      <c r="H159" s="206">
        <v>0.48000000000000009</v>
      </c>
      <c r="I159" s="207"/>
      <c r="J159" s="14"/>
      <c r="K159" s="14"/>
      <c r="L159" s="203"/>
      <c r="M159" s="208"/>
      <c r="N159" s="209"/>
      <c r="O159" s="209"/>
      <c r="P159" s="209"/>
      <c r="Q159" s="209"/>
      <c r="R159" s="209"/>
      <c r="S159" s="209"/>
      <c r="T159" s="21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04" t="s">
        <v>168</v>
      </c>
      <c r="AU159" s="204" t="s">
        <v>85</v>
      </c>
      <c r="AV159" s="14" t="s">
        <v>85</v>
      </c>
      <c r="AW159" s="14" t="s">
        <v>34</v>
      </c>
      <c r="AX159" s="14" t="s">
        <v>76</v>
      </c>
      <c r="AY159" s="204" t="s">
        <v>160</v>
      </c>
    </row>
    <row r="160" s="14" customFormat="1">
      <c r="A160" s="14"/>
      <c r="B160" s="203"/>
      <c r="C160" s="14"/>
      <c r="D160" s="196" t="s">
        <v>168</v>
      </c>
      <c r="E160" s="204" t="s">
        <v>1</v>
      </c>
      <c r="F160" s="205" t="s">
        <v>188</v>
      </c>
      <c r="G160" s="14"/>
      <c r="H160" s="206">
        <v>5.5350000000000001</v>
      </c>
      <c r="I160" s="207"/>
      <c r="J160" s="14"/>
      <c r="K160" s="14"/>
      <c r="L160" s="203"/>
      <c r="M160" s="208"/>
      <c r="N160" s="209"/>
      <c r="O160" s="209"/>
      <c r="P160" s="209"/>
      <c r="Q160" s="209"/>
      <c r="R160" s="209"/>
      <c r="S160" s="209"/>
      <c r="T160" s="21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04" t="s">
        <v>168</v>
      </c>
      <c r="AU160" s="204" t="s">
        <v>85</v>
      </c>
      <c r="AV160" s="14" t="s">
        <v>85</v>
      </c>
      <c r="AW160" s="14" t="s">
        <v>34</v>
      </c>
      <c r="AX160" s="14" t="s">
        <v>76</v>
      </c>
      <c r="AY160" s="204" t="s">
        <v>160</v>
      </c>
    </row>
    <row r="161" s="16" customFormat="1">
      <c r="A161" s="16"/>
      <c r="B161" s="219"/>
      <c r="C161" s="16"/>
      <c r="D161" s="196" t="s">
        <v>168</v>
      </c>
      <c r="E161" s="220" t="s">
        <v>1</v>
      </c>
      <c r="F161" s="221" t="s">
        <v>184</v>
      </c>
      <c r="G161" s="16"/>
      <c r="H161" s="222">
        <v>6.0150000000000006</v>
      </c>
      <c r="I161" s="223"/>
      <c r="J161" s="16"/>
      <c r="K161" s="16"/>
      <c r="L161" s="219"/>
      <c r="M161" s="224"/>
      <c r="N161" s="225"/>
      <c r="O161" s="225"/>
      <c r="P161" s="225"/>
      <c r="Q161" s="225"/>
      <c r="R161" s="225"/>
      <c r="S161" s="225"/>
      <c r="T161" s="22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220" t="s">
        <v>168</v>
      </c>
      <c r="AU161" s="220" t="s">
        <v>85</v>
      </c>
      <c r="AV161" s="16" t="s">
        <v>185</v>
      </c>
      <c r="AW161" s="16" t="s">
        <v>34</v>
      </c>
      <c r="AX161" s="16" t="s">
        <v>76</v>
      </c>
      <c r="AY161" s="220" t="s">
        <v>160</v>
      </c>
    </row>
    <row r="162" s="13" customFormat="1">
      <c r="A162" s="13"/>
      <c r="B162" s="195"/>
      <c r="C162" s="13"/>
      <c r="D162" s="196" t="s">
        <v>168</v>
      </c>
      <c r="E162" s="197" t="s">
        <v>1</v>
      </c>
      <c r="F162" s="198" t="s">
        <v>189</v>
      </c>
      <c r="G162" s="13"/>
      <c r="H162" s="197" t="s">
        <v>1</v>
      </c>
      <c r="I162" s="199"/>
      <c r="J162" s="13"/>
      <c r="K162" s="13"/>
      <c r="L162" s="195"/>
      <c r="M162" s="200"/>
      <c r="N162" s="201"/>
      <c r="O162" s="201"/>
      <c r="P162" s="201"/>
      <c r="Q162" s="201"/>
      <c r="R162" s="201"/>
      <c r="S162" s="201"/>
      <c r="T162" s="20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7" t="s">
        <v>168</v>
      </c>
      <c r="AU162" s="197" t="s">
        <v>85</v>
      </c>
      <c r="AV162" s="13" t="s">
        <v>83</v>
      </c>
      <c r="AW162" s="13" t="s">
        <v>34</v>
      </c>
      <c r="AX162" s="13" t="s">
        <v>76</v>
      </c>
      <c r="AY162" s="197" t="s">
        <v>160</v>
      </c>
    </row>
    <row r="163" s="14" customFormat="1">
      <c r="A163" s="14"/>
      <c r="B163" s="203"/>
      <c r="C163" s="14"/>
      <c r="D163" s="196" t="s">
        <v>168</v>
      </c>
      <c r="E163" s="204" t="s">
        <v>1</v>
      </c>
      <c r="F163" s="205" t="s">
        <v>190</v>
      </c>
      <c r="G163" s="14"/>
      <c r="H163" s="206">
        <v>28</v>
      </c>
      <c r="I163" s="207"/>
      <c r="J163" s="14"/>
      <c r="K163" s="14"/>
      <c r="L163" s="203"/>
      <c r="M163" s="208"/>
      <c r="N163" s="209"/>
      <c r="O163" s="209"/>
      <c r="P163" s="209"/>
      <c r="Q163" s="209"/>
      <c r="R163" s="209"/>
      <c r="S163" s="209"/>
      <c r="T163" s="21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04" t="s">
        <v>168</v>
      </c>
      <c r="AU163" s="204" t="s">
        <v>85</v>
      </c>
      <c r="AV163" s="14" t="s">
        <v>85</v>
      </c>
      <c r="AW163" s="14" t="s">
        <v>34</v>
      </c>
      <c r="AX163" s="14" t="s">
        <v>76</v>
      </c>
      <c r="AY163" s="204" t="s">
        <v>160</v>
      </c>
    </row>
    <row r="164" s="16" customFormat="1">
      <c r="A164" s="16"/>
      <c r="B164" s="219"/>
      <c r="C164" s="16"/>
      <c r="D164" s="196" t="s">
        <v>168</v>
      </c>
      <c r="E164" s="220" t="s">
        <v>1</v>
      </c>
      <c r="F164" s="221" t="s">
        <v>184</v>
      </c>
      <c r="G164" s="16"/>
      <c r="H164" s="222">
        <v>28</v>
      </c>
      <c r="I164" s="223"/>
      <c r="J164" s="16"/>
      <c r="K164" s="16"/>
      <c r="L164" s="219"/>
      <c r="M164" s="224"/>
      <c r="N164" s="225"/>
      <c r="O164" s="225"/>
      <c r="P164" s="225"/>
      <c r="Q164" s="225"/>
      <c r="R164" s="225"/>
      <c r="S164" s="225"/>
      <c r="T164" s="22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T164" s="220" t="s">
        <v>168</v>
      </c>
      <c r="AU164" s="220" t="s">
        <v>85</v>
      </c>
      <c r="AV164" s="16" t="s">
        <v>185</v>
      </c>
      <c r="AW164" s="16" t="s">
        <v>34</v>
      </c>
      <c r="AX164" s="16" t="s">
        <v>76</v>
      </c>
      <c r="AY164" s="220" t="s">
        <v>160</v>
      </c>
    </row>
    <row r="165" s="15" customFormat="1">
      <c r="A165" s="15"/>
      <c r="B165" s="211"/>
      <c r="C165" s="15"/>
      <c r="D165" s="196" t="s">
        <v>168</v>
      </c>
      <c r="E165" s="212" t="s">
        <v>1</v>
      </c>
      <c r="F165" s="213" t="s">
        <v>171</v>
      </c>
      <c r="G165" s="15"/>
      <c r="H165" s="214">
        <v>35.615000000000002</v>
      </c>
      <c r="I165" s="215"/>
      <c r="J165" s="15"/>
      <c r="K165" s="15"/>
      <c r="L165" s="211"/>
      <c r="M165" s="216"/>
      <c r="N165" s="217"/>
      <c r="O165" s="217"/>
      <c r="P165" s="217"/>
      <c r="Q165" s="217"/>
      <c r="R165" s="217"/>
      <c r="S165" s="217"/>
      <c r="T165" s="218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12" t="s">
        <v>168</v>
      </c>
      <c r="AU165" s="212" t="s">
        <v>85</v>
      </c>
      <c r="AV165" s="15" t="s">
        <v>166</v>
      </c>
      <c r="AW165" s="15" t="s">
        <v>34</v>
      </c>
      <c r="AX165" s="15" t="s">
        <v>83</v>
      </c>
      <c r="AY165" s="212" t="s">
        <v>160</v>
      </c>
    </row>
    <row r="166" s="2" customFormat="1" ht="37.8" customHeight="1">
      <c r="A166" s="38"/>
      <c r="B166" s="180"/>
      <c r="C166" s="181" t="s">
        <v>191</v>
      </c>
      <c r="D166" s="181" t="s">
        <v>162</v>
      </c>
      <c r="E166" s="182" t="s">
        <v>192</v>
      </c>
      <c r="F166" s="183" t="s">
        <v>193</v>
      </c>
      <c r="G166" s="184" t="s">
        <v>179</v>
      </c>
      <c r="H166" s="185">
        <v>35.615000000000002</v>
      </c>
      <c r="I166" s="186"/>
      <c r="J166" s="187">
        <f>ROUND(I166*H166,2)</f>
        <v>0</v>
      </c>
      <c r="K166" s="188"/>
      <c r="L166" s="39"/>
      <c r="M166" s="189" t="s">
        <v>1</v>
      </c>
      <c r="N166" s="190" t="s">
        <v>41</v>
      </c>
      <c r="O166" s="77"/>
      <c r="P166" s="191">
        <f>O166*H166</f>
        <v>0</v>
      </c>
      <c r="Q166" s="191">
        <v>0</v>
      </c>
      <c r="R166" s="191">
        <f>Q166*H166</f>
        <v>0</v>
      </c>
      <c r="S166" s="191">
        <v>0</v>
      </c>
      <c r="T166" s="19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93" t="s">
        <v>166</v>
      </c>
      <c r="AT166" s="193" t="s">
        <v>162</v>
      </c>
      <c r="AU166" s="193" t="s">
        <v>85</v>
      </c>
      <c r="AY166" s="19" t="s">
        <v>160</v>
      </c>
      <c r="BE166" s="194">
        <f>IF(N166="základní",J166,0)</f>
        <v>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19" t="s">
        <v>83</v>
      </c>
      <c r="BK166" s="194">
        <f>ROUND(I166*H166,2)</f>
        <v>0</v>
      </c>
      <c r="BL166" s="19" t="s">
        <v>166</v>
      </c>
      <c r="BM166" s="193" t="s">
        <v>194</v>
      </c>
    </row>
    <row r="167" s="14" customFormat="1">
      <c r="A167" s="14"/>
      <c r="B167" s="203"/>
      <c r="C167" s="14"/>
      <c r="D167" s="196" t="s">
        <v>168</v>
      </c>
      <c r="E167" s="204" t="s">
        <v>1</v>
      </c>
      <c r="F167" s="205" t="s">
        <v>195</v>
      </c>
      <c r="G167" s="14"/>
      <c r="H167" s="206">
        <v>35.615000000000002</v>
      </c>
      <c r="I167" s="207"/>
      <c r="J167" s="14"/>
      <c r="K167" s="14"/>
      <c r="L167" s="203"/>
      <c r="M167" s="208"/>
      <c r="N167" s="209"/>
      <c r="O167" s="209"/>
      <c r="P167" s="209"/>
      <c r="Q167" s="209"/>
      <c r="R167" s="209"/>
      <c r="S167" s="209"/>
      <c r="T167" s="21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04" t="s">
        <v>168</v>
      </c>
      <c r="AU167" s="204" t="s">
        <v>85</v>
      </c>
      <c r="AV167" s="14" t="s">
        <v>85</v>
      </c>
      <c r="AW167" s="14" t="s">
        <v>34</v>
      </c>
      <c r="AX167" s="14" t="s">
        <v>76</v>
      </c>
      <c r="AY167" s="204" t="s">
        <v>160</v>
      </c>
    </row>
    <row r="168" s="15" customFormat="1">
      <c r="A168" s="15"/>
      <c r="B168" s="211"/>
      <c r="C168" s="15"/>
      <c r="D168" s="196" t="s">
        <v>168</v>
      </c>
      <c r="E168" s="212" t="s">
        <v>1</v>
      </c>
      <c r="F168" s="213" t="s">
        <v>171</v>
      </c>
      <c r="G168" s="15"/>
      <c r="H168" s="214">
        <v>35.615000000000002</v>
      </c>
      <c r="I168" s="215"/>
      <c r="J168" s="15"/>
      <c r="K168" s="15"/>
      <c r="L168" s="211"/>
      <c r="M168" s="216"/>
      <c r="N168" s="217"/>
      <c r="O168" s="217"/>
      <c r="P168" s="217"/>
      <c r="Q168" s="217"/>
      <c r="R168" s="217"/>
      <c r="S168" s="217"/>
      <c r="T168" s="21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12" t="s">
        <v>168</v>
      </c>
      <c r="AU168" s="212" t="s">
        <v>85</v>
      </c>
      <c r="AV168" s="15" t="s">
        <v>166</v>
      </c>
      <c r="AW168" s="15" t="s">
        <v>34</v>
      </c>
      <c r="AX168" s="15" t="s">
        <v>83</v>
      </c>
      <c r="AY168" s="212" t="s">
        <v>160</v>
      </c>
    </row>
    <row r="169" s="2" customFormat="1" ht="24.15" customHeight="1">
      <c r="A169" s="38"/>
      <c r="B169" s="180"/>
      <c r="C169" s="181" t="s">
        <v>196</v>
      </c>
      <c r="D169" s="181" t="s">
        <v>162</v>
      </c>
      <c r="E169" s="182" t="s">
        <v>197</v>
      </c>
      <c r="F169" s="183" t="s">
        <v>198</v>
      </c>
      <c r="G169" s="184" t="s">
        <v>165</v>
      </c>
      <c r="H169" s="185">
        <v>52</v>
      </c>
      <c r="I169" s="186"/>
      <c r="J169" s="187">
        <f>ROUND(I169*H169,2)</f>
        <v>0</v>
      </c>
      <c r="K169" s="188"/>
      <c r="L169" s="39"/>
      <c r="M169" s="189" t="s">
        <v>1</v>
      </c>
      <c r="N169" s="190" t="s">
        <v>41</v>
      </c>
      <c r="O169" s="77"/>
      <c r="P169" s="191">
        <f>O169*H169</f>
        <v>0</v>
      </c>
      <c r="Q169" s="191">
        <v>0</v>
      </c>
      <c r="R169" s="191">
        <f>Q169*H169</f>
        <v>0</v>
      </c>
      <c r="S169" s="191">
        <v>0</v>
      </c>
      <c r="T169" s="19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93" t="s">
        <v>166</v>
      </c>
      <c r="AT169" s="193" t="s">
        <v>162</v>
      </c>
      <c r="AU169" s="193" t="s">
        <v>85</v>
      </c>
      <c r="AY169" s="19" t="s">
        <v>160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19" t="s">
        <v>83</v>
      </c>
      <c r="BK169" s="194">
        <f>ROUND(I169*H169,2)</f>
        <v>0</v>
      </c>
      <c r="BL169" s="19" t="s">
        <v>166</v>
      </c>
      <c r="BM169" s="193" t="s">
        <v>199</v>
      </c>
    </row>
    <row r="170" s="14" customFormat="1">
      <c r="A170" s="14"/>
      <c r="B170" s="203"/>
      <c r="C170" s="14"/>
      <c r="D170" s="196" t="s">
        <v>168</v>
      </c>
      <c r="E170" s="204" t="s">
        <v>1</v>
      </c>
      <c r="F170" s="205" t="s">
        <v>200</v>
      </c>
      <c r="G170" s="14"/>
      <c r="H170" s="206">
        <v>50</v>
      </c>
      <c r="I170" s="207"/>
      <c r="J170" s="14"/>
      <c r="K170" s="14"/>
      <c r="L170" s="203"/>
      <c r="M170" s="208"/>
      <c r="N170" s="209"/>
      <c r="O170" s="209"/>
      <c r="P170" s="209"/>
      <c r="Q170" s="209"/>
      <c r="R170" s="209"/>
      <c r="S170" s="209"/>
      <c r="T170" s="21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04" t="s">
        <v>168</v>
      </c>
      <c r="AU170" s="204" t="s">
        <v>85</v>
      </c>
      <c r="AV170" s="14" t="s">
        <v>85</v>
      </c>
      <c r="AW170" s="14" t="s">
        <v>34</v>
      </c>
      <c r="AX170" s="14" t="s">
        <v>76</v>
      </c>
      <c r="AY170" s="204" t="s">
        <v>160</v>
      </c>
    </row>
    <row r="171" s="14" customFormat="1">
      <c r="A171" s="14"/>
      <c r="B171" s="203"/>
      <c r="C171" s="14"/>
      <c r="D171" s="196" t="s">
        <v>168</v>
      </c>
      <c r="E171" s="204" t="s">
        <v>1</v>
      </c>
      <c r="F171" s="205" t="s">
        <v>201</v>
      </c>
      <c r="G171" s="14"/>
      <c r="H171" s="206">
        <v>2</v>
      </c>
      <c r="I171" s="207"/>
      <c r="J171" s="14"/>
      <c r="K171" s="14"/>
      <c r="L171" s="203"/>
      <c r="M171" s="208"/>
      <c r="N171" s="209"/>
      <c r="O171" s="209"/>
      <c r="P171" s="209"/>
      <c r="Q171" s="209"/>
      <c r="R171" s="209"/>
      <c r="S171" s="209"/>
      <c r="T171" s="21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04" t="s">
        <v>168</v>
      </c>
      <c r="AU171" s="204" t="s">
        <v>85</v>
      </c>
      <c r="AV171" s="14" t="s">
        <v>85</v>
      </c>
      <c r="AW171" s="14" t="s">
        <v>34</v>
      </c>
      <c r="AX171" s="14" t="s">
        <v>76</v>
      </c>
      <c r="AY171" s="204" t="s">
        <v>160</v>
      </c>
    </row>
    <row r="172" s="15" customFormat="1">
      <c r="A172" s="15"/>
      <c r="B172" s="211"/>
      <c r="C172" s="15"/>
      <c r="D172" s="196" t="s">
        <v>168</v>
      </c>
      <c r="E172" s="212" t="s">
        <v>1</v>
      </c>
      <c r="F172" s="213" t="s">
        <v>171</v>
      </c>
      <c r="G172" s="15"/>
      <c r="H172" s="214">
        <v>52</v>
      </c>
      <c r="I172" s="215"/>
      <c r="J172" s="15"/>
      <c r="K172" s="15"/>
      <c r="L172" s="211"/>
      <c r="M172" s="216"/>
      <c r="N172" s="217"/>
      <c r="O172" s="217"/>
      <c r="P172" s="217"/>
      <c r="Q172" s="217"/>
      <c r="R172" s="217"/>
      <c r="S172" s="217"/>
      <c r="T172" s="218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12" t="s">
        <v>168</v>
      </c>
      <c r="AU172" s="212" t="s">
        <v>85</v>
      </c>
      <c r="AV172" s="15" t="s">
        <v>166</v>
      </c>
      <c r="AW172" s="15" t="s">
        <v>34</v>
      </c>
      <c r="AX172" s="15" t="s">
        <v>83</v>
      </c>
      <c r="AY172" s="212" t="s">
        <v>160</v>
      </c>
    </row>
    <row r="173" s="2" customFormat="1" ht="33" customHeight="1">
      <c r="A173" s="38"/>
      <c r="B173" s="180"/>
      <c r="C173" s="181" t="s">
        <v>202</v>
      </c>
      <c r="D173" s="181" t="s">
        <v>162</v>
      </c>
      <c r="E173" s="182" t="s">
        <v>203</v>
      </c>
      <c r="F173" s="183" t="s">
        <v>204</v>
      </c>
      <c r="G173" s="184" t="s">
        <v>205</v>
      </c>
      <c r="H173" s="185">
        <v>71.230000000000004</v>
      </c>
      <c r="I173" s="186"/>
      <c r="J173" s="187">
        <f>ROUND(I173*H173,2)</f>
        <v>0</v>
      </c>
      <c r="K173" s="188"/>
      <c r="L173" s="39"/>
      <c r="M173" s="189" t="s">
        <v>1</v>
      </c>
      <c r="N173" s="190" t="s">
        <v>41</v>
      </c>
      <c r="O173" s="77"/>
      <c r="P173" s="191">
        <f>O173*H173</f>
        <v>0</v>
      </c>
      <c r="Q173" s="191">
        <v>0</v>
      </c>
      <c r="R173" s="191">
        <f>Q173*H173</f>
        <v>0</v>
      </c>
      <c r="S173" s="191">
        <v>0</v>
      </c>
      <c r="T173" s="19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93" t="s">
        <v>166</v>
      </c>
      <c r="AT173" s="193" t="s">
        <v>162</v>
      </c>
      <c r="AU173" s="193" t="s">
        <v>85</v>
      </c>
      <c r="AY173" s="19" t="s">
        <v>160</v>
      </c>
      <c r="BE173" s="194">
        <f>IF(N173="základní",J173,0)</f>
        <v>0</v>
      </c>
      <c r="BF173" s="194">
        <f>IF(N173="snížená",J173,0)</f>
        <v>0</v>
      </c>
      <c r="BG173" s="194">
        <f>IF(N173="zákl. přenesená",J173,0)</f>
        <v>0</v>
      </c>
      <c r="BH173" s="194">
        <f>IF(N173="sníž. přenesená",J173,0)</f>
        <v>0</v>
      </c>
      <c r="BI173" s="194">
        <f>IF(N173="nulová",J173,0)</f>
        <v>0</v>
      </c>
      <c r="BJ173" s="19" t="s">
        <v>83</v>
      </c>
      <c r="BK173" s="194">
        <f>ROUND(I173*H173,2)</f>
        <v>0</v>
      </c>
      <c r="BL173" s="19" t="s">
        <v>166</v>
      </c>
      <c r="BM173" s="193" t="s">
        <v>206</v>
      </c>
    </row>
    <row r="174" s="14" customFormat="1">
      <c r="A174" s="14"/>
      <c r="B174" s="203"/>
      <c r="C174" s="14"/>
      <c r="D174" s="196" t="s">
        <v>168</v>
      </c>
      <c r="E174" s="204" t="s">
        <v>1</v>
      </c>
      <c r="F174" s="205" t="s">
        <v>195</v>
      </c>
      <c r="G174" s="14"/>
      <c r="H174" s="206">
        <v>35.615000000000002</v>
      </c>
      <c r="I174" s="207"/>
      <c r="J174" s="14"/>
      <c r="K174" s="14"/>
      <c r="L174" s="203"/>
      <c r="M174" s="208"/>
      <c r="N174" s="209"/>
      <c r="O174" s="209"/>
      <c r="P174" s="209"/>
      <c r="Q174" s="209"/>
      <c r="R174" s="209"/>
      <c r="S174" s="209"/>
      <c r="T174" s="21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04" t="s">
        <v>168</v>
      </c>
      <c r="AU174" s="204" t="s">
        <v>85</v>
      </c>
      <c r="AV174" s="14" t="s">
        <v>85</v>
      </c>
      <c r="AW174" s="14" t="s">
        <v>34</v>
      </c>
      <c r="AX174" s="14" t="s">
        <v>76</v>
      </c>
      <c r="AY174" s="204" t="s">
        <v>160</v>
      </c>
    </row>
    <row r="175" s="14" customFormat="1">
      <c r="A175" s="14"/>
      <c r="B175" s="203"/>
      <c r="C175" s="14"/>
      <c r="D175" s="196" t="s">
        <v>168</v>
      </c>
      <c r="E175" s="204" t="s">
        <v>1</v>
      </c>
      <c r="F175" s="205" t="s">
        <v>207</v>
      </c>
      <c r="G175" s="14"/>
      <c r="H175" s="206">
        <v>71.230000000000004</v>
      </c>
      <c r="I175" s="207"/>
      <c r="J175" s="14"/>
      <c r="K175" s="14"/>
      <c r="L175" s="203"/>
      <c r="M175" s="208"/>
      <c r="N175" s="209"/>
      <c r="O175" s="209"/>
      <c r="P175" s="209"/>
      <c r="Q175" s="209"/>
      <c r="R175" s="209"/>
      <c r="S175" s="209"/>
      <c r="T175" s="21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04" t="s">
        <v>168</v>
      </c>
      <c r="AU175" s="204" t="s">
        <v>85</v>
      </c>
      <c r="AV175" s="14" t="s">
        <v>85</v>
      </c>
      <c r="AW175" s="14" t="s">
        <v>34</v>
      </c>
      <c r="AX175" s="14" t="s">
        <v>83</v>
      </c>
      <c r="AY175" s="204" t="s">
        <v>160</v>
      </c>
    </row>
    <row r="176" s="2" customFormat="1" ht="24.15" customHeight="1">
      <c r="A176" s="38"/>
      <c r="B176" s="180"/>
      <c r="C176" s="181" t="s">
        <v>208</v>
      </c>
      <c r="D176" s="181" t="s">
        <v>162</v>
      </c>
      <c r="E176" s="182" t="s">
        <v>209</v>
      </c>
      <c r="F176" s="183" t="s">
        <v>210</v>
      </c>
      <c r="G176" s="184" t="s">
        <v>179</v>
      </c>
      <c r="H176" s="185">
        <v>0.55000000000000004</v>
      </c>
      <c r="I176" s="186"/>
      <c r="J176" s="187">
        <f>ROUND(I176*H176,2)</f>
        <v>0</v>
      </c>
      <c r="K176" s="188"/>
      <c r="L176" s="39"/>
      <c r="M176" s="189" t="s">
        <v>1</v>
      </c>
      <c r="N176" s="190" t="s">
        <v>41</v>
      </c>
      <c r="O176" s="77"/>
      <c r="P176" s="191">
        <f>O176*H176</f>
        <v>0</v>
      </c>
      <c r="Q176" s="191">
        <v>0</v>
      </c>
      <c r="R176" s="191">
        <f>Q176*H176</f>
        <v>0</v>
      </c>
      <c r="S176" s="191">
        <v>0</v>
      </c>
      <c r="T176" s="19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93" t="s">
        <v>166</v>
      </c>
      <c r="AT176" s="193" t="s">
        <v>162</v>
      </c>
      <c r="AU176" s="193" t="s">
        <v>85</v>
      </c>
      <c r="AY176" s="19" t="s">
        <v>160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19" t="s">
        <v>83</v>
      </c>
      <c r="BK176" s="194">
        <f>ROUND(I176*H176,2)</f>
        <v>0</v>
      </c>
      <c r="BL176" s="19" t="s">
        <v>166</v>
      </c>
      <c r="BM176" s="193" t="s">
        <v>211</v>
      </c>
    </row>
    <row r="177" s="13" customFormat="1">
      <c r="A177" s="13"/>
      <c r="B177" s="195"/>
      <c r="C177" s="13"/>
      <c r="D177" s="196" t="s">
        <v>168</v>
      </c>
      <c r="E177" s="197" t="s">
        <v>1</v>
      </c>
      <c r="F177" s="198" t="s">
        <v>212</v>
      </c>
      <c r="G177" s="13"/>
      <c r="H177" s="197" t="s">
        <v>1</v>
      </c>
      <c r="I177" s="199"/>
      <c r="J177" s="13"/>
      <c r="K177" s="13"/>
      <c r="L177" s="195"/>
      <c r="M177" s="200"/>
      <c r="N177" s="201"/>
      <c r="O177" s="201"/>
      <c r="P177" s="201"/>
      <c r="Q177" s="201"/>
      <c r="R177" s="201"/>
      <c r="S177" s="201"/>
      <c r="T177" s="20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7" t="s">
        <v>168</v>
      </c>
      <c r="AU177" s="197" t="s">
        <v>85</v>
      </c>
      <c r="AV177" s="13" t="s">
        <v>83</v>
      </c>
      <c r="AW177" s="13" t="s">
        <v>34</v>
      </c>
      <c r="AX177" s="13" t="s">
        <v>76</v>
      </c>
      <c r="AY177" s="197" t="s">
        <v>160</v>
      </c>
    </row>
    <row r="178" s="14" customFormat="1">
      <c r="A178" s="14"/>
      <c r="B178" s="203"/>
      <c r="C178" s="14"/>
      <c r="D178" s="196" t="s">
        <v>168</v>
      </c>
      <c r="E178" s="204" t="s">
        <v>1</v>
      </c>
      <c r="F178" s="205" t="s">
        <v>213</v>
      </c>
      <c r="G178" s="14"/>
      <c r="H178" s="206">
        <v>0.55000000000000004</v>
      </c>
      <c r="I178" s="207"/>
      <c r="J178" s="14"/>
      <c r="K178" s="14"/>
      <c r="L178" s="203"/>
      <c r="M178" s="208"/>
      <c r="N178" s="209"/>
      <c r="O178" s="209"/>
      <c r="P178" s="209"/>
      <c r="Q178" s="209"/>
      <c r="R178" s="209"/>
      <c r="S178" s="209"/>
      <c r="T178" s="21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04" t="s">
        <v>168</v>
      </c>
      <c r="AU178" s="204" t="s">
        <v>85</v>
      </c>
      <c r="AV178" s="14" t="s">
        <v>85</v>
      </c>
      <c r="AW178" s="14" t="s">
        <v>34</v>
      </c>
      <c r="AX178" s="14" t="s">
        <v>76</v>
      </c>
      <c r="AY178" s="204" t="s">
        <v>160</v>
      </c>
    </row>
    <row r="179" s="15" customFormat="1">
      <c r="A179" s="15"/>
      <c r="B179" s="211"/>
      <c r="C179" s="15"/>
      <c r="D179" s="196" t="s">
        <v>168</v>
      </c>
      <c r="E179" s="212" t="s">
        <v>1</v>
      </c>
      <c r="F179" s="213" t="s">
        <v>171</v>
      </c>
      <c r="G179" s="15"/>
      <c r="H179" s="214">
        <v>0.55000000000000004</v>
      </c>
      <c r="I179" s="215"/>
      <c r="J179" s="15"/>
      <c r="K179" s="15"/>
      <c r="L179" s="211"/>
      <c r="M179" s="216"/>
      <c r="N179" s="217"/>
      <c r="O179" s="217"/>
      <c r="P179" s="217"/>
      <c r="Q179" s="217"/>
      <c r="R179" s="217"/>
      <c r="S179" s="217"/>
      <c r="T179" s="218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12" t="s">
        <v>168</v>
      </c>
      <c r="AU179" s="212" t="s">
        <v>85</v>
      </c>
      <c r="AV179" s="15" t="s">
        <v>166</v>
      </c>
      <c r="AW179" s="15" t="s">
        <v>34</v>
      </c>
      <c r="AX179" s="15" t="s">
        <v>83</v>
      </c>
      <c r="AY179" s="212" t="s">
        <v>160</v>
      </c>
    </row>
    <row r="180" s="12" customFormat="1" ht="22.8" customHeight="1">
      <c r="A180" s="12"/>
      <c r="B180" s="167"/>
      <c r="C180" s="12"/>
      <c r="D180" s="168" t="s">
        <v>75</v>
      </c>
      <c r="E180" s="178" t="s">
        <v>85</v>
      </c>
      <c r="F180" s="178" t="s">
        <v>214</v>
      </c>
      <c r="G180" s="12"/>
      <c r="H180" s="12"/>
      <c r="I180" s="170"/>
      <c r="J180" s="179">
        <f>BK180</f>
        <v>0</v>
      </c>
      <c r="K180" s="12"/>
      <c r="L180" s="167"/>
      <c r="M180" s="172"/>
      <c r="N180" s="173"/>
      <c r="O180" s="173"/>
      <c r="P180" s="174">
        <f>SUM(P181:P203)</f>
        <v>0</v>
      </c>
      <c r="Q180" s="173"/>
      <c r="R180" s="174">
        <f>SUM(R181:R203)</f>
        <v>26.8376974</v>
      </c>
      <c r="S180" s="173"/>
      <c r="T180" s="175">
        <f>SUM(T181:T203)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68" t="s">
        <v>83</v>
      </c>
      <c r="AT180" s="176" t="s">
        <v>75</v>
      </c>
      <c r="AU180" s="176" t="s">
        <v>83</v>
      </c>
      <c r="AY180" s="168" t="s">
        <v>160</v>
      </c>
      <c r="BK180" s="177">
        <f>SUM(BK181:BK203)</f>
        <v>0</v>
      </c>
    </row>
    <row r="181" s="2" customFormat="1" ht="16.5" customHeight="1">
      <c r="A181" s="38"/>
      <c r="B181" s="180"/>
      <c r="C181" s="181" t="s">
        <v>215</v>
      </c>
      <c r="D181" s="181" t="s">
        <v>162</v>
      </c>
      <c r="E181" s="182" t="s">
        <v>216</v>
      </c>
      <c r="F181" s="183" t="s">
        <v>217</v>
      </c>
      <c r="G181" s="184" t="s">
        <v>179</v>
      </c>
      <c r="H181" s="185">
        <v>6.2000000000000002</v>
      </c>
      <c r="I181" s="186"/>
      <c r="J181" s="187">
        <f>ROUND(I181*H181,2)</f>
        <v>0</v>
      </c>
      <c r="K181" s="188"/>
      <c r="L181" s="39"/>
      <c r="M181" s="189" t="s">
        <v>1</v>
      </c>
      <c r="N181" s="190" t="s">
        <v>41</v>
      </c>
      <c r="O181" s="77"/>
      <c r="P181" s="191">
        <f>O181*H181</f>
        <v>0</v>
      </c>
      <c r="Q181" s="191">
        <v>2.3010199999999998</v>
      </c>
      <c r="R181" s="191">
        <f>Q181*H181</f>
        <v>14.266323999999999</v>
      </c>
      <c r="S181" s="191">
        <v>0</v>
      </c>
      <c r="T181" s="19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93" t="s">
        <v>166</v>
      </c>
      <c r="AT181" s="193" t="s">
        <v>162</v>
      </c>
      <c r="AU181" s="193" t="s">
        <v>85</v>
      </c>
      <c r="AY181" s="19" t="s">
        <v>160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19" t="s">
        <v>83</v>
      </c>
      <c r="BK181" s="194">
        <f>ROUND(I181*H181,2)</f>
        <v>0</v>
      </c>
      <c r="BL181" s="19" t="s">
        <v>166</v>
      </c>
      <c r="BM181" s="193" t="s">
        <v>218</v>
      </c>
    </row>
    <row r="182" s="13" customFormat="1">
      <c r="A182" s="13"/>
      <c r="B182" s="195"/>
      <c r="C182" s="13"/>
      <c r="D182" s="196" t="s">
        <v>168</v>
      </c>
      <c r="E182" s="197" t="s">
        <v>1</v>
      </c>
      <c r="F182" s="198" t="s">
        <v>219</v>
      </c>
      <c r="G182" s="13"/>
      <c r="H182" s="197" t="s">
        <v>1</v>
      </c>
      <c r="I182" s="199"/>
      <c r="J182" s="13"/>
      <c r="K182" s="13"/>
      <c r="L182" s="195"/>
      <c r="M182" s="200"/>
      <c r="N182" s="201"/>
      <c r="O182" s="201"/>
      <c r="P182" s="201"/>
      <c r="Q182" s="201"/>
      <c r="R182" s="201"/>
      <c r="S182" s="201"/>
      <c r="T182" s="20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7" t="s">
        <v>168</v>
      </c>
      <c r="AU182" s="197" t="s">
        <v>85</v>
      </c>
      <c r="AV182" s="13" t="s">
        <v>83</v>
      </c>
      <c r="AW182" s="13" t="s">
        <v>34</v>
      </c>
      <c r="AX182" s="13" t="s">
        <v>76</v>
      </c>
      <c r="AY182" s="197" t="s">
        <v>160</v>
      </c>
    </row>
    <row r="183" s="14" customFormat="1">
      <c r="A183" s="14"/>
      <c r="B183" s="203"/>
      <c r="C183" s="14"/>
      <c r="D183" s="196" t="s">
        <v>168</v>
      </c>
      <c r="E183" s="204" t="s">
        <v>1</v>
      </c>
      <c r="F183" s="205" t="s">
        <v>220</v>
      </c>
      <c r="G183" s="14"/>
      <c r="H183" s="206">
        <v>4.2000000000000002</v>
      </c>
      <c r="I183" s="207"/>
      <c r="J183" s="14"/>
      <c r="K183" s="14"/>
      <c r="L183" s="203"/>
      <c r="M183" s="208"/>
      <c r="N183" s="209"/>
      <c r="O183" s="209"/>
      <c r="P183" s="209"/>
      <c r="Q183" s="209"/>
      <c r="R183" s="209"/>
      <c r="S183" s="209"/>
      <c r="T183" s="21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04" t="s">
        <v>168</v>
      </c>
      <c r="AU183" s="204" t="s">
        <v>85</v>
      </c>
      <c r="AV183" s="14" t="s">
        <v>85</v>
      </c>
      <c r="AW183" s="14" t="s">
        <v>34</v>
      </c>
      <c r="AX183" s="14" t="s">
        <v>76</v>
      </c>
      <c r="AY183" s="204" t="s">
        <v>160</v>
      </c>
    </row>
    <row r="184" s="14" customFormat="1">
      <c r="A184" s="14"/>
      <c r="B184" s="203"/>
      <c r="C184" s="14"/>
      <c r="D184" s="196" t="s">
        <v>168</v>
      </c>
      <c r="E184" s="204" t="s">
        <v>1</v>
      </c>
      <c r="F184" s="205" t="s">
        <v>221</v>
      </c>
      <c r="G184" s="14"/>
      <c r="H184" s="206">
        <v>2</v>
      </c>
      <c r="I184" s="207"/>
      <c r="J184" s="14"/>
      <c r="K184" s="14"/>
      <c r="L184" s="203"/>
      <c r="M184" s="208"/>
      <c r="N184" s="209"/>
      <c r="O184" s="209"/>
      <c r="P184" s="209"/>
      <c r="Q184" s="209"/>
      <c r="R184" s="209"/>
      <c r="S184" s="209"/>
      <c r="T184" s="21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04" t="s">
        <v>168</v>
      </c>
      <c r="AU184" s="204" t="s">
        <v>85</v>
      </c>
      <c r="AV184" s="14" t="s">
        <v>85</v>
      </c>
      <c r="AW184" s="14" t="s">
        <v>34</v>
      </c>
      <c r="AX184" s="14" t="s">
        <v>76</v>
      </c>
      <c r="AY184" s="204" t="s">
        <v>160</v>
      </c>
    </row>
    <row r="185" s="15" customFormat="1">
      <c r="A185" s="15"/>
      <c r="B185" s="211"/>
      <c r="C185" s="15"/>
      <c r="D185" s="196" t="s">
        <v>168</v>
      </c>
      <c r="E185" s="212" t="s">
        <v>1</v>
      </c>
      <c r="F185" s="213" t="s">
        <v>171</v>
      </c>
      <c r="G185" s="15"/>
      <c r="H185" s="214">
        <v>6.2000000000000002</v>
      </c>
      <c r="I185" s="215"/>
      <c r="J185" s="15"/>
      <c r="K185" s="15"/>
      <c r="L185" s="211"/>
      <c r="M185" s="216"/>
      <c r="N185" s="217"/>
      <c r="O185" s="217"/>
      <c r="P185" s="217"/>
      <c r="Q185" s="217"/>
      <c r="R185" s="217"/>
      <c r="S185" s="217"/>
      <c r="T185" s="21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12" t="s">
        <v>168</v>
      </c>
      <c r="AU185" s="212" t="s">
        <v>85</v>
      </c>
      <c r="AV185" s="15" t="s">
        <v>166</v>
      </c>
      <c r="AW185" s="15" t="s">
        <v>34</v>
      </c>
      <c r="AX185" s="15" t="s">
        <v>83</v>
      </c>
      <c r="AY185" s="212" t="s">
        <v>160</v>
      </c>
    </row>
    <row r="186" s="2" customFormat="1" ht="24.15" customHeight="1">
      <c r="A186" s="38"/>
      <c r="B186" s="180"/>
      <c r="C186" s="181" t="s">
        <v>222</v>
      </c>
      <c r="D186" s="181" t="s">
        <v>162</v>
      </c>
      <c r="E186" s="182" t="s">
        <v>223</v>
      </c>
      <c r="F186" s="183" t="s">
        <v>224</v>
      </c>
      <c r="G186" s="184" t="s">
        <v>179</v>
      </c>
      <c r="H186" s="185">
        <v>4.2000000000000002</v>
      </c>
      <c r="I186" s="186"/>
      <c r="J186" s="187">
        <f>ROUND(I186*H186,2)</f>
        <v>0</v>
      </c>
      <c r="K186" s="188"/>
      <c r="L186" s="39"/>
      <c r="M186" s="189" t="s">
        <v>1</v>
      </c>
      <c r="N186" s="190" t="s">
        <v>41</v>
      </c>
      <c r="O186" s="77"/>
      <c r="P186" s="191">
        <f>O186*H186</f>
        <v>0</v>
      </c>
      <c r="Q186" s="191">
        <v>2.5018699999999998</v>
      </c>
      <c r="R186" s="191">
        <f>Q186*H186</f>
        <v>10.507854</v>
      </c>
      <c r="S186" s="191">
        <v>0</v>
      </c>
      <c r="T186" s="19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93" t="s">
        <v>166</v>
      </c>
      <c r="AT186" s="193" t="s">
        <v>162</v>
      </c>
      <c r="AU186" s="193" t="s">
        <v>85</v>
      </c>
      <c r="AY186" s="19" t="s">
        <v>160</v>
      </c>
      <c r="BE186" s="194">
        <f>IF(N186="základní",J186,0)</f>
        <v>0</v>
      </c>
      <c r="BF186" s="194">
        <f>IF(N186="snížená",J186,0)</f>
        <v>0</v>
      </c>
      <c r="BG186" s="194">
        <f>IF(N186="zákl. přenesená",J186,0)</f>
        <v>0</v>
      </c>
      <c r="BH186" s="194">
        <f>IF(N186="sníž. přenesená",J186,0)</f>
        <v>0</v>
      </c>
      <c r="BI186" s="194">
        <f>IF(N186="nulová",J186,0)</f>
        <v>0</v>
      </c>
      <c r="BJ186" s="19" t="s">
        <v>83</v>
      </c>
      <c r="BK186" s="194">
        <f>ROUND(I186*H186,2)</f>
        <v>0</v>
      </c>
      <c r="BL186" s="19" t="s">
        <v>166</v>
      </c>
      <c r="BM186" s="193" t="s">
        <v>225</v>
      </c>
    </row>
    <row r="187" s="13" customFormat="1">
      <c r="A187" s="13"/>
      <c r="B187" s="195"/>
      <c r="C187" s="13"/>
      <c r="D187" s="196" t="s">
        <v>168</v>
      </c>
      <c r="E187" s="197" t="s">
        <v>1</v>
      </c>
      <c r="F187" s="198" t="s">
        <v>226</v>
      </c>
      <c r="G187" s="13"/>
      <c r="H187" s="197" t="s">
        <v>1</v>
      </c>
      <c r="I187" s="199"/>
      <c r="J187" s="13"/>
      <c r="K187" s="13"/>
      <c r="L187" s="195"/>
      <c r="M187" s="200"/>
      <c r="N187" s="201"/>
      <c r="O187" s="201"/>
      <c r="P187" s="201"/>
      <c r="Q187" s="201"/>
      <c r="R187" s="201"/>
      <c r="S187" s="201"/>
      <c r="T187" s="20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7" t="s">
        <v>168</v>
      </c>
      <c r="AU187" s="197" t="s">
        <v>85</v>
      </c>
      <c r="AV187" s="13" t="s">
        <v>83</v>
      </c>
      <c r="AW187" s="13" t="s">
        <v>34</v>
      </c>
      <c r="AX187" s="13" t="s">
        <v>76</v>
      </c>
      <c r="AY187" s="197" t="s">
        <v>160</v>
      </c>
    </row>
    <row r="188" s="14" customFormat="1">
      <c r="A188" s="14"/>
      <c r="B188" s="203"/>
      <c r="C188" s="14"/>
      <c r="D188" s="196" t="s">
        <v>168</v>
      </c>
      <c r="E188" s="204" t="s">
        <v>1</v>
      </c>
      <c r="F188" s="205" t="s">
        <v>227</v>
      </c>
      <c r="G188" s="14"/>
      <c r="H188" s="206">
        <v>4.2000000000000002</v>
      </c>
      <c r="I188" s="207"/>
      <c r="J188" s="14"/>
      <c r="K188" s="14"/>
      <c r="L188" s="203"/>
      <c r="M188" s="208"/>
      <c r="N188" s="209"/>
      <c r="O188" s="209"/>
      <c r="P188" s="209"/>
      <c r="Q188" s="209"/>
      <c r="R188" s="209"/>
      <c r="S188" s="209"/>
      <c r="T188" s="21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04" t="s">
        <v>168</v>
      </c>
      <c r="AU188" s="204" t="s">
        <v>85</v>
      </c>
      <c r="AV188" s="14" t="s">
        <v>85</v>
      </c>
      <c r="AW188" s="14" t="s">
        <v>34</v>
      </c>
      <c r="AX188" s="14" t="s">
        <v>76</v>
      </c>
      <c r="AY188" s="204" t="s">
        <v>160</v>
      </c>
    </row>
    <row r="189" s="15" customFormat="1">
      <c r="A189" s="15"/>
      <c r="B189" s="211"/>
      <c r="C189" s="15"/>
      <c r="D189" s="196" t="s">
        <v>168</v>
      </c>
      <c r="E189" s="212" t="s">
        <v>1</v>
      </c>
      <c r="F189" s="213" t="s">
        <v>171</v>
      </c>
      <c r="G189" s="15"/>
      <c r="H189" s="214">
        <v>4.2000000000000002</v>
      </c>
      <c r="I189" s="215"/>
      <c r="J189" s="15"/>
      <c r="K189" s="15"/>
      <c r="L189" s="211"/>
      <c r="M189" s="216"/>
      <c r="N189" s="217"/>
      <c r="O189" s="217"/>
      <c r="P189" s="217"/>
      <c r="Q189" s="217"/>
      <c r="R189" s="217"/>
      <c r="S189" s="217"/>
      <c r="T189" s="218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12" t="s">
        <v>168</v>
      </c>
      <c r="AU189" s="212" t="s">
        <v>85</v>
      </c>
      <c r="AV189" s="15" t="s">
        <v>166</v>
      </c>
      <c r="AW189" s="15" t="s">
        <v>34</v>
      </c>
      <c r="AX189" s="15" t="s">
        <v>83</v>
      </c>
      <c r="AY189" s="212" t="s">
        <v>160</v>
      </c>
    </row>
    <row r="190" s="2" customFormat="1" ht="16.5" customHeight="1">
      <c r="A190" s="38"/>
      <c r="B190" s="180"/>
      <c r="C190" s="181" t="s">
        <v>228</v>
      </c>
      <c r="D190" s="181" t="s">
        <v>162</v>
      </c>
      <c r="E190" s="182" t="s">
        <v>229</v>
      </c>
      <c r="F190" s="183" t="s">
        <v>230</v>
      </c>
      <c r="G190" s="184" t="s">
        <v>205</v>
      </c>
      <c r="H190" s="185">
        <v>0.71999999999999997</v>
      </c>
      <c r="I190" s="186"/>
      <c r="J190" s="187">
        <f>ROUND(I190*H190,2)</f>
        <v>0</v>
      </c>
      <c r="K190" s="188"/>
      <c r="L190" s="39"/>
      <c r="M190" s="189" t="s">
        <v>1</v>
      </c>
      <c r="N190" s="190" t="s">
        <v>41</v>
      </c>
      <c r="O190" s="77"/>
      <c r="P190" s="191">
        <f>O190*H190</f>
        <v>0</v>
      </c>
      <c r="Q190" s="191">
        <v>1.06277</v>
      </c>
      <c r="R190" s="191">
        <f>Q190*H190</f>
        <v>0.76519439999999994</v>
      </c>
      <c r="S190" s="191">
        <v>0</v>
      </c>
      <c r="T190" s="19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93" t="s">
        <v>166</v>
      </c>
      <c r="AT190" s="193" t="s">
        <v>162</v>
      </c>
      <c r="AU190" s="193" t="s">
        <v>85</v>
      </c>
      <c r="AY190" s="19" t="s">
        <v>160</v>
      </c>
      <c r="BE190" s="194">
        <f>IF(N190="základní",J190,0)</f>
        <v>0</v>
      </c>
      <c r="BF190" s="194">
        <f>IF(N190="snížená",J190,0)</f>
        <v>0</v>
      </c>
      <c r="BG190" s="194">
        <f>IF(N190="zákl. přenesená",J190,0)</f>
        <v>0</v>
      </c>
      <c r="BH190" s="194">
        <f>IF(N190="sníž. přenesená",J190,0)</f>
        <v>0</v>
      </c>
      <c r="BI190" s="194">
        <f>IF(N190="nulová",J190,0)</f>
        <v>0</v>
      </c>
      <c r="BJ190" s="19" t="s">
        <v>83</v>
      </c>
      <c r="BK190" s="194">
        <f>ROUND(I190*H190,2)</f>
        <v>0</v>
      </c>
      <c r="BL190" s="19" t="s">
        <v>166</v>
      </c>
      <c r="BM190" s="193" t="s">
        <v>231</v>
      </c>
    </row>
    <row r="191" s="13" customFormat="1">
      <c r="A191" s="13"/>
      <c r="B191" s="195"/>
      <c r="C191" s="13"/>
      <c r="D191" s="196" t="s">
        <v>168</v>
      </c>
      <c r="E191" s="197" t="s">
        <v>1</v>
      </c>
      <c r="F191" s="198" t="s">
        <v>232</v>
      </c>
      <c r="G191" s="13"/>
      <c r="H191" s="197" t="s">
        <v>1</v>
      </c>
      <c r="I191" s="199"/>
      <c r="J191" s="13"/>
      <c r="K191" s="13"/>
      <c r="L191" s="195"/>
      <c r="M191" s="200"/>
      <c r="N191" s="201"/>
      <c r="O191" s="201"/>
      <c r="P191" s="201"/>
      <c r="Q191" s="201"/>
      <c r="R191" s="201"/>
      <c r="S191" s="201"/>
      <c r="T191" s="20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7" t="s">
        <v>168</v>
      </c>
      <c r="AU191" s="197" t="s">
        <v>85</v>
      </c>
      <c r="AV191" s="13" t="s">
        <v>83</v>
      </c>
      <c r="AW191" s="13" t="s">
        <v>34</v>
      </c>
      <c r="AX191" s="13" t="s">
        <v>76</v>
      </c>
      <c r="AY191" s="197" t="s">
        <v>160</v>
      </c>
    </row>
    <row r="192" s="14" customFormat="1">
      <c r="A192" s="14"/>
      <c r="B192" s="203"/>
      <c r="C192" s="14"/>
      <c r="D192" s="196" t="s">
        <v>168</v>
      </c>
      <c r="E192" s="204" t="s">
        <v>1</v>
      </c>
      <c r="F192" s="205" t="s">
        <v>233</v>
      </c>
      <c r="G192" s="14"/>
      <c r="H192" s="206">
        <v>0.47400000000000003</v>
      </c>
      <c r="I192" s="207"/>
      <c r="J192" s="14"/>
      <c r="K192" s="14"/>
      <c r="L192" s="203"/>
      <c r="M192" s="208"/>
      <c r="N192" s="209"/>
      <c r="O192" s="209"/>
      <c r="P192" s="209"/>
      <c r="Q192" s="209"/>
      <c r="R192" s="209"/>
      <c r="S192" s="209"/>
      <c r="T192" s="21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04" t="s">
        <v>168</v>
      </c>
      <c r="AU192" s="204" t="s">
        <v>85</v>
      </c>
      <c r="AV192" s="14" t="s">
        <v>85</v>
      </c>
      <c r="AW192" s="14" t="s">
        <v>34</v>
      </c>
      <c r="AX192" s="14" t="s">
        <v>76</v>
      </c>
      <c r="AY192" s="204" t="s">
        <v>160</v>
      </c>
    </row>
    <row r="193" s="13" customFormat="1">
      <c r="A193" s="13"/>
      <c r="B193" s="195"/>
      <c r="C193" s="13"/>
      <c r="D193" s="196" t="s">
        <v>168</v>
      </c>
      <c r="E193" s="197" t="s">
        <v>1</v>
      </c>
      <c r="F193" s="198" t="s">
        <v>234</v>
      </c>
      <c r="G193" s="13"/>
      <c r="H193" s="197" t="s">
        <v>1</v>
      </c>
      <c r="I193" s="199"/>
      <c r="J193" s="13"/>
      <c r="K193" s="13"/>
      <c r="L193" s="195"/>
      <c r="M193" s="200"/>
      <c r="N193" s="201"/>
      <c r="O193" s="201"/>
      <c r="P193" s="201"/>
      <c r="Q193" s="201"/>
      <c r="R193" s="201"/>
      <c r="S193" s="201"/>
      <c r="T193" s="20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7" t="s">
        <v>168</v>
      </c>
      <c r="AU193" s="197" t="s">
        <v>85</v>
      </c>
      <c r="AV193" s="13" t="s">
        <v>83</v>
      </c>
      <c r="AW193" s="13" t="s">
        <v>34</v>
      </c>
      <c r="AX193" s="13" t="s">
        <v>76</v>
      </c>
      <c r="AY193" s="197" t="s">
        <v>160</v>
      </c>
    </row>
    <row r="194" s="14" customFormat="1">
      <c r="A194" s="14"/>
      <c r="B194" s="203"/>
      <c r="C194" s="14"/>
      <c r="D194" s="196" t="s">
        <v>168</v>
      </c>
      <c r="E194" s="204" t="s">
        <v>1</v>
      </c>
      <c r="F194" s="205" t="s">
        <v>235</v>
      </c>
      <c r="G194" s="14"/>
      <c r="H194" s="206">
        <v>0.24619199999999999</v>
      </c>
      <c r="I194" s="207"/>
      <c r="J194" s="14"/>
      <c r="K194" s="14"/>
      <c r="L194" s="203"/>
      <c r="M194" s="208"/>
      <c r="N194" s="209"/>
      <c r="O194" s="209"/>
      <c r="P194" s="209"/>
      <c r="Q194" s="209"/>
      <c r="R194" s="209"/>
      <c r="S194" s="209"/>
      <c r="T194" s="21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04" t="s">
        <v>168</v>
      </c>
      <c r="AU194" s="204" t="s">
        <v>85</v>
      </c>
      <c r="AV194" s="14" t="s">
        <v>85</v>
      </c>
      <c r="AW194" s="14" t="s">
        <v>34</v>
      </c>
      <c r="AX194" s="14" t="s">
        <v>76</v>
      </c>
      <c r="AY194" s="204" t="s">
        <v>160</v>
      </c>
    </row>
    <row r="195" s="15" customFormat="1">
      <c r="A195" s="15"/>
      <c r="B195" s="211"/>
      <c r="C195" s="15"/>
      <c r="D195" s="196" t="s">
        <v>168</v>
      </c>
      <c r="E195" s="212" t="s">
        <v>1</v>
      </c>
      <c r="F195" s="213" t="s">
        <v>171</v>
      </c>
      <c r="G195" s="15"/>
      <c r="H195" s="214">
        <v>0.72019200000000005</v>
      </c>
      <c r="I195" s="215"/>
      <c r="J195" s="15"/>
      <c r="K195" s="15"/>
      <c r="L195" s="211"/>
      <c r="M195" s="216"/>
      <c r="N195" s="217"/>
      <c r="O195" s="217"/>
      <c r="P195" s="217"/>
      <c r="Q195" s="217"/>
      <c r="R195" s="217"/>
      <c r="S195" s="217"/>
      <c r="T195" s="218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12" t="s">
        <v>168</v>
      </c>
      <c r="AU195" s="212" t="s">
        <v>85</v>
      </c>
      <c r="AV195" s="15" t="s">
        <v>166</v>
      </c>
      <c r="AW195" s="15" t="s">
        <v>34</v>
      </c>
      <c r="AX195" s="15" t="s">
        <v>83</v>
      </c>
      <c r="AY195" s="212" t="s">
        <v>160</v>
      </c>
    </row>
    <row r="196" s="2" customFormat="1" ht="33" customHeight="1">
      <c r="A196" s="38"/>
      <c r="B196" s="180"/>
      <c r="C196" s="181" t="s">
        <v>236</v>
      </c>
      <c r="D196" s="181" t="s">
        <v>162</v>
      </c>
      <c r="E196" s="182" t="s">
        <v>237</v>
      </c>
      <c r="F196" s="183" t="s">
        <v>238</v>
      </c>
      <c r="G196" s="184" t="s">
        <v>179</v>
      </c>
      <c r="H196" s="185">
        <v>0.5</v>
      </c>
      <c r="I196" s="186"/>
      <c r="J196" s="187">
        <f>ROUND(I196*H196,2)</f>
        <v>0</v>
      </c>
      <c r="K196" s="188"/>
      <c r="L196" s="39"/>
      <c r="M196" s="189" t="s">
        <v>1</v>
      </c>
      <c r="N196" s="190" t="s">
        <v>41</v>
      </c>
      <c r="O196" s="77"/>
      <c r="P196" s="191">
        <f>O196*H196</f>
        <v>0</v>
      </c>
      <c r="Q196" s="191">
        <v>2.5504500000000001</v>
      </c>
      <c r="R196" s="191">
        <f>Q196*H196</f>
        <v>1.2752250000000001</v>
      </c>
      <c r="S196" s="191">
        <v>0</v>
      </c>
      <c r="T196" s="19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93" t="s">
        <v>166</v>
      </c>
      <c r="AT196" s="193" t="s">
        <v>162</v>
      </c>
      <c r="AU196" s="193" t="s">
        <v>85</v>
      </c>
      <c r="AY196" s="19" t="s">
        <v>160</v>
      </c>
      <c r="BE196" s="194">
        <f>IF(N196="základní",J196,0)</f>
        <v>0</v>
      </c>
      <c r="BF196" s="194">
        <f>IF(N196="snížená",J196,0)</f>
        <v>0</v>
      </c>
      <c r="BG196" s="194">
        <f>IF(N196="zákl. přenesená",J196,0)</f>
        <v>0</v>
      </c>
      <c r="BH196" s="194">
        <f>IF(N196="sníž. přenesená",J196,0)</f>
        <v>0</v>
      </c>
      <c r="BI196" s="194">
        <f>IF(N196="nulová",J196,0)</f>
        <v>0</v>
      </c>
      <c r="BJ196" s="19" t="s">
        <v>83</v>
      </c>
      <c r="BK196" s="194">
        <f>ROUND(I196*H196,2)</f>
        <v>0</v>
      </c>
      <c r="BL196" s="19" t="s">
        <v>166</v>
      </c>
      <c r="BM196" s="193" t="s">
        <v>239</v>
      </c>
    </row>
    <row r="197" s="14" customFormat="1">
      <c r="A197" s="14"/>
      <c r="B197" s="203"/>
      <c r="C197" s="14"/>
      <c r="D197" s="196" t="s">
        <v>168</v>
      </c>
      <c r="E197" s="204" t="s">
        <v>1</v>
      </c>
      <c r="F197" s="205" t="s">
        <v>240</v>
      </c>
      <c r="G197" s="14"/>
      <c r="H197" s="206">
        <v>0.5</v>
      </c>
      <c r="I197" s="207"/>
      <c r="J197" s="14"/>
      <c r="K197" s="14"/>
      <c r="L197" s="203"/>
      <c r="M197" s="208"/>
      <c r="N197" s="209"/>
      <c r="O197" s="209"/>
      <c r="P197" s="209"/>
      <c r="Q197" s="209"/>
      <c r="R197" s="209"/>
      <c r="S197" s="209"/>
      <c r="T197" s="21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04" t="s">
        <v>168</v>
      </c>
      <c r="AU197" s="204" t="s">
        <v>85</v>
      </c>
      <c r="AV197" s="14" t="s">
        <v>85</v>
      </c>
      <c r="AW197" s="14" t="s">
        <v>34</v>
      </c>
      <c r="AX197" s="14" t="s">
        <v>76</v>
      </c>
      <c r="AY197" s="204" t="s">
        <v>160</v>
      </c>
    </row>
    <row r="198" s="15" customFormat="1">
      <c r="A198" s="15"/>
      <c r="B198" s="211"/>
      <c r="C198" s="15"/>
      <c r="D198" s="196" t="s">
        <v>168</v>
      </c>
      <c r="E198" s="212" t="s">
        <v>1</v>
      </c>
      <c r="F198" s="213" t="s">
        <v>171</v>
      </c>
      <c r="G198" s="15"/>
      <c r="H198" s="214">
        <v>0.5</v>
      </c>
      <c r="I198" s="215"/>
      <c r="J198" s="15"/>
      <c r="K198" s="15"/>
      <c r="L198" s="211"/>
      <c r="M198" s="216"/>
      <c r="N198" s="217"/>
      <c r="O198" s="217"/>
      <c r="P198" s="217"/>
      <c r="Q198" s="217"/>
      <c r="R198" s="217"/>
      <c r="S198" s="217"/>
      <c r="T198" s="218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12" t="s">
        <v>168</v>
      </c>
      <c r="AU198" s="212" t="s">
        <v>85</v>
      </c>
      <c r="AV198" s="15" t="s">
        <v>166</v>
      </c>
      <c r="AW198" s="15" t="s">
        <v>34</v>
      </c>
      <c r="AX198" s="15" t="s">
        <v>83</v>
      </c>
      <c r="AY198" s="212" t="s">
        <v>160</v>
      </c>
    </row>
    <row r="199" s="2" customFormat="1" ht="24.15" customHeight="1">
      <c r="A199" s="38"/>
      <c r="B199" s="180"/>
      <c r="C199" s="181" t="s">
        <v>241</v>
      </c>
      <c r="D199" s="181" t="s">
        <v>162</v>
      </c>
      <c r="E199" s="182" t="s">
        <v>242</v>
      </c>
      <c r="F199" s="183" t="s">
        <v>243</v>
      </c>
      <c r="G199" s="184" t="s">
        <v>165</v>
      </c>
      <c r="H199" s="185">
        <v>3</v>
      </c>
      <c r="I199" s="186"/>
      <c r="J199" s="187">
        <f>ROUND(I199*H199,2)</f>
        <v>0</v>
      </c>
      <c r="K199" s="188"/>
      <c r="L199" s="39"/>
      <c r="M199" s="189" t="s">
        <v>1</v>
      </c>
      <c r="N199" s="190" t="s">
        <v>41</v>
      </c>
      <c r="O199" s="77"/>
      <c r="P199" s="191">
        <f>O199*H199</f>
        <v>0</v>
      </c>
      <c r="Q199" s="191">
        <v>0.0077000000000000002</v>
      </c>
      <c r="R199" s="191">
        <f>Q199*H199</f>
        <v>0.023100000000000002</v>
      </c>
      <c r="S199" s="191">
        <v>0</v>
      </c>
      <c r="T199" s="192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93" t="s">
        <v>166</v>
      </c>
      <c r="AT199" s="193" t="s">
        <v>162</v>
      </c>
      <c r="AU199" s="193" t="s">
        <v>85</v>
      </c>
      <c r="AY199" s="19" t="s">
        <v>160</v>
      </c>
      <c r="BE199" s="194">
        <f>IF(N199="základní",J199,0)</f>
        <v>0</v>
      </c>
      <c r="BF199" s="194">
        <f>IF(N199="snížená",J199,0)</f>
        <v>0</v>
      </c>
      <c r="BG199" s="194">
        <f>IF(N199="zákl. přenesená",J199,0)</f>
        <v>0</v>
      </c>
      <c r="BH199" s="194">
        <f>IF(N199="sníž. přenesená",J199,0)</f>
        <v>0</v>
      </c>
      <c r="BI199" s="194">
        <f>IF(N199="nulová",J199,0)</f>
        <v>0</v>
      </c>
      <c r="BJ199" s="19" t="s">
        <v>83</v>
      </c>
      <c r="BK199" s="194">
        <f>ROUND(I199*H199,2)</f>
        <v>0</v>
      </c>
      <c r="BL199" s="19" t="s">
        <v>166</v>
      </c>
      <c r="BM199" s="193" t="s">
        <v>244</v>
      </c>
    </row>
    <row r="200" s="14" customFormat="1">
      <c r="A200" s="14"/>
      <c r="B200" s="203"/>
      <c r="C200" s="14"/>
      <c r="D200" s="196" t="s">
        <v>168</v>
      </c>
      <c r="E200" s="204" t="s">
        <v>1</v>
      </c>
      <c r="F200" s="205" t="s">
        <v>245</v>
      </c>
      <c r="G200" s="14"/>
      <c r="H200" s="206">
        <v>1</v>
      </c>
      <c r="I200" s="207"/>
      <c r="J200" s="14"/>
      <c r="K200" s="14"/>
      <c r="L200" s="203"/>
      <c r="M200" s="208"/>
      <c r="N200" s="209"/>
      <c r="O200" s="209"/>
      <c r="P200" s="209"/>
      <c r="Q200" s="209"/>
      <c r="R200" s="209"/>
      <c r="S200" s="209"/>
      <c r="T200" s="21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04" t="s">
        <v>168</v>
      </c>
      <c r="AU200" s="204" t="s">
        <v>85</v>
      </c>
      <c r="AV200" s="14" t="s">
        <v>85</v>
      </c>
      <c r="AW200" s="14" t="s">
        <v>34</v>
      </c>
      <c r="AX200" s="14" t="s">
        <v>76</v>
      </c>
      <c r="AY200" s="204" t="s">
        <v>160</v>
      </c>
    </row>
    <row r="201" s="14" customFormat="1">
      <c r="A201" s="14"/>
      <c r="B201" s="203"/>
      <c r="C201" s="14"/>
      <c r="D201" s="196" t="s">
        <v>168</v>
      </c>
      <c r="E201" s="204" t="s">
        <v>1</v>
      </c>
      <c r="F201" s="205" t="s">
        <v>246</v>
      </c>
      <c r="G201" s="14"/>
      <c r="H201" s="206">
        <v>2</v>
      </c>
      <c r="I201" s="207"/>
      <c r="J201" s="14"/>
      <c r="K201" s="14"/>
      <c r="L201" s="203"/>
      <c r="M201" s="208"/>
      <c r="N201" s="209"/>
      <c r="O201" s="209"/>
      <c r="P201" s="209"/>
      <c r="Q201" s="209"/>
      <c r="R201" s="209"/>
      <c r="S201" s="209"/>
      <c r="T201" s="21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04" t="s">
        <v>168</v>
      </c>
      <c r="AU201" s="204" t="s">
        <v>85</v>
      </c>
      <c r="AV201" s="14" t="s">
        <v>85</v>
      </c>
      <c r="AW201" s="14" t="s">
        <v>34</v>
      </c>
      <c r="AX201" s="14" t="s">
        <v>76</v>
      </c>
      <c r="AY201" s="204" t="s">
        <v>160</v>
      </c>
    </row>
    <row r="202" s="15" customFormat="1">
      <c r="A202" s="15"/>
      <c r="B202" s="211"/>
      <c r="C202" s="15"/>
      <c r="D202" s="196" t="s">
        <v>168</v>
      </c>
      <c r="E202" s="212" t="s">
        <v>1</v>
      </c>
      <c r="F202" s="213" t="s">
        <v>171</v>
      </c>
      <c r="G202" s="15"/>
      <c r="H202" s="214">
        <v>3</v>
      </c>
      <c r="I202" s="215"/>
      <c r="J202" s="15"/>
      <c r="K202" s="15"/>
      <c r="L202" s="211"/>
      <c r="M202" s="216"/>
      <c r="N202" s="217"/>
      <c r="O202" s="217"/>
      <c r="P202" s="217"/>
      <c r="Q202" s="217"/>
      <c r="R202" s="217"/>
      <c r="S202" s="217"/>
      <c r="T202" s="218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12" t="s">
        <v>168</v>
      </c>
      <c r="AU202" s="212" t="s">
        <v>85</v>
      </c>
      <c r="AV202" s="15" t="s">
        <v>166</v>
      </c>
      <c r="AW202" s="15" t="s">
        <v>34</v>
      </c>
      <c r="AX202" s="15" t="s">
        <v>83</v>
      </c>
      <c r="AY202" s="212" t="s">
        <v>160</v>
      </c>
    </row>
    <row r="203" s="2" customFormat="1" ht="24.15" customHeight="1">
      <c r="A203" s="38"/>
      <c r="B203" s="180"/>
      <c r="C203" s="181" t="s">
        <v>247</v>
      </c>
      <c r="D203" s="181" t="s">
        <v>162</v>
      </c>
      <c r="E203" s="182" t="s">
        <v>248</v>
      </c>
      <c r="F203" s="183" t="s">
        <v>249</v>
      </c>
      <c r="G203" s="184" t="s">
        <v>165</v>
      </c>
      <c r="H203" s="185">
        <v>3</v>
      </c>
      <c r="I203" s="186"/>
      <c r="J203" s="187">
        <f>ROUND(I203*H203,2)</f>
        <v>0</v>
      </c>
      <c r="K203" s="188"/>
      <c r="L203" s="39"/>
      <c r="M203" s="189" t="s">
        <v>1</v>
      </c>
      <c r="N203" s="190" t="s">
        <v>41</v>
      </c>
      <c r="O203" s="77"/>
      <c r="P203" s="191">
        <f>O203*H203</f>
        <v>0</v>
      </c>
      <c r="Q203" s="191">
        <v>0</v>
      </c>
      <c r="R203" s="191">
        <f>Q203*H203</f>
        <v>0</v>
      </c>
      <c r="S203" s="191">
        <v>0</v>
      </c>
      <c r="T203" s="19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93" t="s">
        <v>166</v>
      </c>
      <c r="AT203" s="193" t="s">
        <v>162</v>
      </c>
      <c r="AU203" s="193" t="s">
        <v>85</v>
      </c>
      <c r="AY203" s="19" t="s">
        <v>160</v>
      </c>
      <c r="BE203" s="194">
        <f>IF(N203="základní",J203,0)</f>
        <v>0</v>
      </c>
      <c r="BF203" s="194">
        <f>IF(N203="snížená",J203,0)</f>
        <v>0</v>
      </c>
      <c r="BG203" s="194">
        <f>IF(N203="zákl. přenesená",J203,0)</f>
        <v>0</v>
      </c>
      <c r="BH203" s="194">
        <f>IF(N203="sníž. přenesená",J203,0)</f>
        <v>0</v>
      </c>
      <c r="BI203" s="194">
        <f>IF(N203="nulová",J203,0)</f>
        <v>0</v>
      </c>
      <c r="BJ203" s="19" t="s">
        <v>83</v>
      </c>
      <c r="BK203" s="194">
        <f>ROUND(I203*H203,2)</f>
        <v>0</v>
      </c>
      <c r="BL203" s="19" t="s">
        <v>166</v>
      </c>
      <c r="BM203" s="193" t="s">
        <v>250</v>
      </c>
    </row>
    <row r="204" s="12" customFormat="1" ht="22.8" customHeight="1">
      <c r="A204" s="12"/>
      <c r="B204" s="167"/>
      <c r="C204" s="12"/>
      <c r="D204" s="168" t="s">
        <v>75</v>
      </c>
      <c r="E204" s="178" t="s">
        <v>185</v>
      </c>
      <c r="F204" s="178" t="s">
        <v>251</v>
      </c>
      <c r="G204" s="12"/>
      <c r="H204" s="12"/>
      <c r="I204" s="170"/>
      <c r="J204" s="179">
        <f>BK204</f>
        <v>0</v>
      </c>
      <c r="K204" s="12"/>
      <c r="L204" s="167"/>
      <c r="M204" s="172"/>
      <c r="N204" s="173"/>
      <c r="O204" s="173"/>
      <c r="P204" s="174">
        <f>SUM(P205:P235)</f>
        <v>0</v>
      </c>
      <c r="Q204" s="173"/>
      <c r="R204" s="174">
        <f>SUM(R205:R235)</f>
        <v>23.038114090000001</v>
      </c>
      <c r="S204" s="173"/>
      <c r="T204" s="175">
        <f>SUM(T205:T235)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68" t="s">
        <v>83</v>
      </c>
      <c r="AT204" s="176" t="s">
        <v>75</v>
      </c>
      <c r="AU204" s="176" t="s">
        <v>83</v>
      </c>
      <c r="AY204" s="168" t="s">
        <v>160</v>
      </c>
      <c r="BK204" s="177">
        <f>SUM(BK205:BK235)</f>
        <v>0</v>
      </c>
    </row>
    <row r="205" s="2" customFormat="1" ht="37.8" customHeight="1">
      <c r="A205" s="38"/>
      <c r="B205" s="180"/>
      <c r="C205" s="181" t="s">
        <v>252</v>
      </c>
      <c r="D205" s="181" t="s">
        <v>162</v>
      </c>
      <c r="E205" s="182" t="s">
        <v>253</v>
      </c>
      <c r="F205" s="183" t="s">
        <v>254</v>
      </c>
      <c r="G205" s="184" t="s">
        <v>165</v>
      </c>
      <c r="H205" s="185">
        <v>6.4000000000000004</v>
      </c>
      <c r="I205" s="186"/>
      <c r="J205" s="187">
        <f>ROUND(I205*H205,2)</f>
        <v>0</v>
      </c>
      <c r="K205" s="188"/>
      <c r="L205" s="39"/>
      <c r="M205" s="189" t="s">
        <v>1</v>
      </c>
      <c r="N205" s="190" t="s">
        <v>41</v>
      </c>
      <c r="O205" s="77"/>
      <c r="P205" s="191">
        <f>O205*H205</f>
        <v>0</v>
      </c>
      <c r="Q205" s="191">
        <v>0.27596999999999999</v>
      </c>
      <c r="R205" s="191">
        <f>Q205*H205</f>
        <v>1.766208</v>
      </c>
      <c r="S205" s="191">
        <v>0</v>
      </c>
      <c r="T205" s="19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93" t="s">
        <v>166</v>
      </c>
      <c r="AT205" s="193" t="s">
        <v>162</v>
      </c>
      <c r="AU205" s="193" t="s">
        <v>85</v>
      </c>
      <c r="AY205" s="19" t="s">
        <v>160</v>
      </c>
      <c r="BE205" s="194">
        <f>IF(N205="základní",J205,0)</f>
        <v>0</v>
      </c>
      <c r="BF205" s="194">
        <f>IF(N205="snížená",J205,0)</f>
        <v>0</v>
      </c>
      <c r="BG205" s="194">
        <f>IF(N205="zákl. přenesená",J205,0)</f>
        <v>0</v>
      </c>
      <c r="BH205" s="194">
        <f>IF(N205="sníž. přenesená",J205,0)</f>
        <v>0</v>
      </c>
      <c r="BI205" s="194">
        <f>IF(N205="nulová",J205,0)</f>
        <v>0</v>
      </c>
      <c r="BJ205" s="19" t="s">
        <v>83</v>
      </c>
      <c r="BK205" s="194">
        <f>ROUND(I205*H205,2)</f>
        <v>0</v>
      </c>
      <c r="BL205" s="19" t="s">
        <v>166</v>
      </c>
      <c r="BM205" s="193" t="s">
        <v>255</v>
      </c>
    </row>
    <row r="206" s="14" customFormat="1">
      <c r="A206" s="14"/>
      <c r="B206" s="203"/>
      <c r="C206" s="14"/>
      <c r="D206" s="196" t="s">
        <v>168</v>
      </c>
      <c r="E206" s="204" t="s">
        <v>1</v>
      </c>
      <c r="F206" s="205" t="s">
        <v>256</v>
      </c>
      <c r="G206" s="14"/>
      <c r="H206" s="206">
        <v>3.8999999999999999</v>
      </c>
      <c r="I206" s="207"/>
      <c r="J206" s="14"/>
      <c r="K206" s="14"/>
      <c r="L206" s="203"/>
      <c r="M206" s="208"/>
      <c r="N206" s="209"/>
      <c r="O206" s="209"/>
      <c r="P206" s="209"/>
      <c r="Q206" s="209"/>
      <c r="R206" s="209"/>
      <c r="S206" s="209"/>
      <c r="T206" s="21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04" t="s">
        <v>168</v>
      </c>
      <c r="AU206" s="204" t="s">
        <v>85</v>
      </c>
      <c r="AV206" s="14" t="s">
        <v>85</v>
      </c>
      <c r="AW206" s="14" t="s">
        <v>34</v>
      </c>
      <c r="AX206" s="14" t="s">
        <v>76</v>
      </c>
      <c r="AY206" s="204" t="s">
        <v>160</v>
      </c>
    </row>
    <row r="207" s="14" customFormat="1">
      <c r="A207" s="14"/>
      <c r="B207" s="203"/>
      <c r="C207" s="14"/>
      <c r="D207" s="196" t="s">
        <v>168</v>
      </c>
      <c r="E207" s="204" t="s">
        <v>1</v>
      </c>
      <c r="F207" s="205" t="s">
        <v>257</v>
      </c>
      <c r="G207" s="14"/>
      <c r="H207" s="206">
        <v>2.5</v>
      </c>
      <c r="I207" s="207"/>
      <c r="J207" s="14"/>
      <c r="K207" s="14"/>
      <c r="L207" s="203"/>
      <c r="M207" s="208"/>
      <c r="N207" s="209"/>
      <c r="O207" s="209"/>
      <c r="P207" s="209"/>
      <c r="Q207" s="209"/>
      <c r="R207" s="209"/>
      <c r="S207" s="209"/>
      <c r="T207" s="21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04" t="s">
        <v>168</v>
      </c>
      <c r="AU207" s="204" t="s">
        <v>85</v>
      </c>
      <c r="AV207" s="14" t="s">
        <v>85</v>
      </c>
      <c r="AW207" s="14" t="s">
        <v>34</v>
      </c>
      <c r="AX207" s="14" t="s">
        <v>76</v>
      </c>
      <c r="AY207" s="204" t="s">
        <v>160</v>
      </c>
    </row>
    <row r="208" s="15" customFormat="1">
      <c r="A208" s="15"/>
      <c r="B208" s="211"/>
      <c r="C208" s="15"/>
      <c r="D208" s="196" t="s">
        <v>168</v>
      </c>
      <c r="E208" s="212" t="s">
        <v>1</v>
      </c>
      <c r="F208" s="213" t="s">
        <v>171</v>
      </c>
      <c r="G208" s="15"/>
      <c r="H208" s="214">
        <v>6.4000000000000004</v>
      </c>
      <c r="I208" s="215"/>
      <c r="J208" s="15"/>
      <c r="K208" s="15"/>
      <c r="L208" s="211"/>
      <c r="M208" s="216"/>
      <c r="N208" s="217"/>
      <c r="O208" s="217"/>
      <c r="P208" s="217"/>
      <c r="Q208" s="217"/>
      <c r="R208" s="217"/>
      <c r="S208" s="217"/>
      <c r="T208" s="218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12" t="s">
        <v>168</v>
      </c>
      <c r="AU208" s="212" t="s">
        <v>85</v>
      </c>
      <c r="AV208" s="15" t="s">
        <v>166</v>
      </c>
      <c r="AW208" s="15" t="s">
        <v>34</v>
      </c>
      <c r="AX208" s="15" t="s">
        <v>83</v>
      </c>
      <c r="AY208" s="212" t="s">
        <v>160</v>
      </c>
    </row>
    <row r="209" s="2" customFormat="1" ht="37.8" customHeight="1">
      <c r="A209" s="38"/>
      <c r="B209" s="180"/>
      <c r="C209" s="181" t="s">
        <v>258</v>
      </c>
      <c r="D209" s="181" t="s">
        <v>162</v>
      </c>
      <c r="E209" s="182" t="s">
        <v>259</v>
      </c>
      <c r="F209" s="183" t="s">
        <v>260</v>
      </c>
      <c r="G209" s="184" t="s">
        <v>261</v>
      </c>
      <c r="H209" s="185">
        <v>1</v>
      </c>
      <c r="I209" s="186"/>
      <c r="J209" s="187">
        <f>ROUND(I209*H209,2)</f>
        <v>0</v>
      </c>
      <c r="K209" s="188"/>
      <c r="L209" s="39"/>
      <c r="M209" s="189" t="s">
        <v>1</v>
      </c>
      <c r="N209" s="190" t="s">
        <v>41</v>
      </c>
      <c r="O209" s="77"/>
      <c r="P209" s="191">
        <f>O209*H209</f>
        <v>0</v>
      </c>
      <c r="Q209" s="191">
        <v>0.073669999999999999</v>
      </c>
      <c r="R209" s="191">
        <f>Q209*H209</f>
        <v>0.073669999999999999</v>
      </c>
      <c r="S209" s="191">
        <v>0</v>
      </c>
      <c r="T209" s="19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93" t="s">
        <v>166</v>
      </c>
      <c r="AT209" s="193" t="s">
        <v>162</v>
      </c>
      <c r="AU209" s="193" t="s">
        <v>85</v>
      </c>
      <c r="AY209" s="19" t="s">
        <v>160</v>
      </c>
      <c r="BE209" s="194">
        <f>IF(N209="základní",J209,0)</f>
        <v>0</v>
      </c>
      <c r="BF209" s="194">
        <f>IF(N209="snížená",J209,0)</f>
        <v>0</v>
      </c>
      <c r="BG209" s="194">
        <f>IF(N209="zákl. přenesená",J209,0)</f>
        <v>0</v>
      </c>
      <c r="BH209" s="194">
        <f>IF(N209="sníž. přenesená",J209,0)</f>
        <v>0</v>
      </c>
      <c r="BI209" s="194">
        <f>IF(N209="nulová",J209,0)</f>
        <v>0</v>
      </c>
      <c r="BJ209" s="19" t="s">
        <v>83</v>
      </c>
      <c r="BK209" s="194">
        <f>ROUND(I209*H209,2)</f>
        <v>0</v>
      </c>
      <c r="BL209" s="19" t="s">
        <v>166</v>
      </c>
      <c r="BM209" s="193" t="s">
        <v>262</v>
      </c>
    </row>
    <row r="210" s="2" customFormat="1" ht="16.5" customHeight="1">
      <c r="A210" s="38"/>
      <c r="B210" s="180"/>
      <c r="C210" s="181" t="s">
        <v>263</v>
      </c>
      <c r="D210" s="181" t="s">
        <v>162</v>
      </c>
      <c r="E210" s="182" t="s">
        <v>264</v>
      </c>
      <c r="F210" s="183" t="s">
        <v>265</v>
      </c>
      <c r="G210" s="184" t="s">
        <v>179</v>
      </c>
      <c r="H210" s="185">
        <v>2.1000000000000001</v>
      </c>
      <c r="I210" s="186"/>
      <c r="J210" s="187">
        <f>ROUND(I210*H210,2)</f>
        <v>0</v>
      </c>
      <c r="K210" s="188"/>
      <c r="L210" s="39"/>
      <c r="M210" s="189" t="s">
        <v>1</v>
      </c>
      <c r="N210" s="190" t="s">
        <v>41</v>
      </c>
      <c r="O210" s="77"/>
      <c r="P210" s="191">
        <f>O210*H210</f>
        <v>0</v>
      </c>
      <c r="Q210" s="191">
        <v>2.5018699999999998</v>
      </c>
      <c r="R210" s="191">
        <f>Q210*H210</f>
        <v>5.253927</v>
      </c>
      <c r="S210" s="191">
        <v>0</v>
      </c>
      <c r="T210" s="192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93" t="s">
        <v>166</v>
      </c>
      <c r="AT210" s="193" t="s">
        <v>162</v>
      </c>
      <c r="AU210" s="193" t="s">
        <v>85</v>
      </c>
      <c r="AY210" s="19" t="s">
        <v>160</v>
      </c>
      <c r="BE210" s="194">
        <f>IF(N210="základní",J210,0)</f>
        <v>0</v>
      </c>
      <c r="BF210" s="194">
        <f>IF(N210="snížená",J210,0)</f>
        <v>0</v>
      </c>
      <c r="BG210" s="194">
        <f>IF(N210="zákl. přenesená",J210,0)</f>
        <v>0</v>
      </c>
      <c r="BH210" s="194">
        <f>IF(N210="sníž. přenesená",J210,0)</f>
        <v>0</v>
      </c>
      <c r="BI210" s="194">
        <f>IF(N210="nulová",J210,0)</f>
        <v>0</v>
      </c>
      <c r="BJ210" s="19" t="s">
        <v>83</v>
      </c>
      <c r="BK210" s="194">
        <f>ROUND(I210*H210,2)</f>
        <v>0</v>
      </c>
      <c r="BL210" s="19" t="s">
        <v>166</v>
      </c>
      <c r="BM210" s="193" t="s">
        <v>266</v>
      </c>
    </row>
    <row r="211" s="14" customFormat="1">
      <c r="A211" s="14"/>
      <c r="B211" s="203"/>
      <c r="C211" s="14"/>
      <c r="D211" s="196" t="s">
        <v>168</v>
      </c>
      <c r="E211" s="204" t="s">
        <v>1</v>
      </c>
      <c r="F211" s="205" t="s">
        <v>267</v>
      </c>
      <c r="G211" s="14"/>
      <c r="H211" s="206">
        <v>2.1000000000000001</v>
      </c>
      <c r="I211" s="207"/>
      <c r="J211" s="14"/>
      <c r="K211" s="14"/>
      <c r="L211" s="203"/>
      <c r="M211" s="208"/>
      <c r="N211" s="209"/>
      <c r="O211" s="209"/>
      <c r="P211" s="209"/>
      <c r="Q211" s="209"/>
      <c r="R211" s="209"/>
      <c r="S211" s="209"/>
      <c r="T211" s="21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04" t="s">
        <v>168</v>
      </c>
      <c r="AU211" s="204" t="s">
        <v>85</v>
      </c>
      <c r="AV211" s="14" t="s">
        <v>85</v>
      </c>
      <c r="AW211" s="14" t="s">
        <v>34</v>
      </c>
      <c r="AX211" s="14" t="s">
        <v>76</v>
      </c>
      <c r="AY211" s="204" t="s">
        <v>160</v>
      </c>
    </row>
    <row r="212" s="15" customFormat="1">
      <c r="A212" s="15"/>
      <c r="B212" s="211"/>
      <c r="C212" s="15"/>
      <c r="D212" s="196" t="s">
        <v>168</v>
      </c>
      <c r="E212" s="212" t="s">
        <v>1</v>
      </c>
      <c r="F212" s="213" t="s">
        <v>171</v>
      </c>
      <c r="G212" s="15"/>
      <c r="H212" s="214">
        <v>2.1000000000000001</v>
      </c>
      <c r="I212" s="215"/>
      <c r="J212" s="15"/>
      <c r="K212" s="15"/>
      <c r="L212" s="211"/>
      <c r="M212" s="216"/>
      <c r="N212" s="217"/>
      <c r="O212" s="217"/>
      <c r="P212" s="217"/>
      <c r="Q212" s="217"/>
      <c r="R212" s="217"/>
      <c r="S212" s="217"/>
      <c r="T212" s="218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12" t="s">
        <v>168</v>
      </c>
      <c r="AU212" s="212" t="s">
        <v>85</v>
      </c>
      <c r="AV212" s="15" t="s">
        <v>166</v>
      </c>
      <c r="AW212" s="15" t="s">
        <v>34</v>
      </c>
      <c r="AX212" s="15" t="s">
        <v>83</v>
      </c>
      <c r="AY212" s="212" t="s">
        <v>160</v>
      </c>
    </row>
    <row r="213" s="2" customFormat="1" ht="24.15" customHeight="1">
      <c r="A213" s="38"/>
      <c r="B213" s="180"/>
      <c r="C213" s="181" t="s">
        <v>268</v>
      </c>
      <c r="D213" s="181" t="s">
        <v>162</v>
      </c>
      <c r="E213" s="182" t="s">
        <v>269</v>
      </c>
      <c r="F213" s="183" t="s">
        <v>270</v>
      </c>
      <c r="G213" s="184" t="s">
        <v>165</v>
      </c>
      <c r="H213" s="185">
        <v>14</v>
      </c>
      <c r="I213" s="186"/>
      <c r="J213" s="187">
        <f>ROUND(I213*H213,2)</f>
        <v>0</v>
      </c>
      <c r="K213" s="188"/>
      <c r="L213" s="39"/>
      <c r="M213" s="189" t="s">
        <v>1</v>
      </c>
      <c r="N213" s="190" t="s">
        <v>41</v>
      </c>
      <c r="O213" s="77"/>
      <c r="P213" s="191">
        <f>O213*H213</f>
        <v>0</v>
      </c>
      <c r="Q213" s="191">
        <v>0.00346</v>
      </c>
      <c r="R213" s="191">
        <f>Q213*H213</f>
        <v>0.048439999999999997</v>
      </c>
      <c r="S213" s="191">
        <v>0</v>
      </c>
      <c r="T213" s="19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93" t="s">
        <v>166</v>
      </c>
      <c r="AT213" s="193" t="s">
        <v>162</v>
      </c>
      <c r="AU213" s="193" t="s">
        <v>85</v>
      </c>
      <c r="AY213" s="19" t="s">
        <v>160</v>
      </c>
      <c r="BE213" s="194">
        <f>IF(N213="základní",J213,0)</f>
        <v>0</v>
      </c>
      <c r="BF213" s="194">
        <f>IF(N213="snížená",J213,0)</f>
        <v>0</v>
      </c>
      <c r="BG213" s="194">
        <f>IF(N213="zákl. přenesená",J213,0)</f>
        <v>0</v>
      </c>
      <c r="BH213" s="194">
        <f>IF(N213="sníž. přenesená",J213,0)</f>
        <v>0</v>
      </c>
      <c r="BI213" s="194">
        <f>IF(N213="nulová",J213,0)</f>
        <v>0</v>
      </c>
      <c r="BJ213" s="19" t="s">
        <v>83</v>
      </c>
      <c r="BK213" s="194">
        <f>ROUND(I213*H213,2)</f>
        <v>0</v>
      </c>
      <c r="BL213" s="19" t="s">
        <v>166</v>
      </c>
      <c r="BM213" s="193" t="s">
        <v>271</v>
      </c>
    </row>
    <row r="214" s="14" customFormat="1">
      <c r="A214" s="14"/>
      <c r="B214" s="203"/>
      <c r="C214" s="14"/>
      <c r="D214" s="196" t="s">
        <v>168</v>
      </c>
      <c r="E214" s="204" t="s">
        <v>1</v>
      </c>
      <c r="F214" s="205" t="s">
        <v>272</v>
      </c>
      <c r="G214" s="14"/>
      <c r="H214" s="206">
        <v>14</v>
      </c>
      <c r="I214" s="207"/>
      <c r="J214" s="14"/>
      <c r="K214" s="14"/>
      <c r="L214" s="203"/>
      <c r="M214" s="208"/>
      <c r="N214" s="209"/>
      <c r="O214" s="209"/>
      <c r="P214" s="209"/>
      <c r="Q214" s="209"/>
      <c r="R214" s="209"/>
      <c r="S214" s="209"/>
      <c r="T214" s="21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04" t="s">
        <v>168</v>
      </c>
      <c r="AU214" s="204" t="s">
        <v>85</v>
      </c>
      <c r="AV214" s="14" t="s">
        <v>85</v>
      </c>
      <c r="AW214" s="14" t="s">
        <v>34</v>
      </c>
      <c r="AX214" s="14" t="s">
        <v>83</v>
      </c>
      <c r="AY214" s="204" t="s">
        <v>160</v>
      </c>
    </row>
    <row r="215" s="2" customFormat="1" ht="24.15" customHeight="1">
      <c r="A215" s="38"/>
      <c r="B215" s="180"/>
      <c r="C215" s="181" t="s">
        <v>273</v>
      </c>
      <c r="D215" s="181" t="s">
        <v>162</v>
      </c>
      <c r="E215" s="182" t="s">
        <v>274</v>
      </c>
      <c r="F215" s="183" t="s">
        <v>275</v>
      </c>
      <c r="G215" s="184" t="s">
        <v>165</v>
      </c>
      <c r="H215" s="185">
        <v>14</v>
      </c>
      <c r="I215" s="186"/>
      <c r="J215" s="187">
        <f>ROUND(I215*H215,2)</f>
        <v>0</v>
      </c>
      <c r="K215" s="188"/>
      <c r="L215" s="39"/>
      <c r="M215" s="189" t="s">
        <v>1</v>
      </c>
      <c r="N215" s="190" t="s">
        <v>41</v>
      </c>
      <c r="O215" s="77"/>
      <c r="P215" s="191">
        <f>O215*H215</f>
        <v>0</v>
      </c>
      <c r="Q215" s="191">
        <v>0</v>
      </c>
      <c r="R215" s="191">
        <f>Q215*H215</f>
        <v>0</v>
      </c>
      <c r="S215" s="191">
        <v>0</v>
      </c>
      <c r="T215" s="192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93" t="s">
        <v>166</v>
      </c>
      <c r="AT215" s="193" t="s">
        <v>162</v>
      </c>
      <c r="AU215" s="193" t="s">
        <v>85</v>
      </c>
      <c r="AY215" s="19" t="s">
        <v>160</v>
      </c>
      <c r="BE215" s="194">
        <f>IF(N215="základní",J215,0)</f>
        <v>0</v>
      </c>
      <c r="BF215" s="194">
        <f>IF(N215="snížená",J215,0)</f>
        <v>0</v>
      </c>
      <c r="BG215" s="194">
        <f>IF(N215="zákl. přenesená",J215,0)</f>
        <v>0</v>
      </c>
      <c r="BH215" s="194">
        <f>IF(N215="sníž. přenesená",J215,0)</f>
        <v>0</v>
      </c>
      <c r="BI215" s="194">
        <f>IF(N215="nulová",J215,0)</f>
        <v>0</v>
      </c>
      <c r="BJ215" s="19" t="s">
        <v>83</v>
      </c>
      <c r="BK215" s="194">
        <f>ROUND(I215*H215,2)</f>
        <v>0</v>
      </c>
      <c r="BL215" s="19" t="s">
        <v>166</v>
      </c>
      <c r="BM215" s="193" t="s">
        <v>276</v>
      </c>
    </row>
    <row r="216" s="14" customFormat="1">
      <c r="A216" s="14"/>
      <c r="B216" s="203"/>
      <c r="C216" s="14"/>
      <c r="D216" s="196" t="s">
        <v>168</v>
      </c>
      <c r="E216" s="204" t="s">
        <v>1</v>
      </c>
      <c r="F216" s="205" t="s">
        <v>272</v>
      </c>
      <c r="G216" s="14"/>
      <c r="H216" s="206">
        <v>14</v>
      </c>
      <c r="I216" s="207"/>
      <c r="J216" s="14"/>
      <c r="K216" s="14"/>
      <c r="L216" s="203"/>
      <c r="M216" s="208"/>
      <c r="N216" s="209"/>
      <c r="O216" s="209"/>
      <c r="P216" s="209"/>
      <c r="Q216" s="209"/>
      <c r="R216" s="209"/>
      <c r="S216" s="209"/>
      <c r="T216" s="21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04" t="s">
        <v>168</v>
      </c>
      <c r="AU216" s="204" t="s">
        <v>85</v>
      </c>
      <c r="AV216" s="14" t="s">
        <v>85</v>
      </c>
      <c r="AW216" s="14" t="s">
        <v>34</v>
      </c>
      <c r="AX216" s="14" t="s">
        <v>83</v>
      </c>
      <c r="AY216" s="204" t="s">
        <v>160</v>
      </c>
    </row>
    <row r="217" s="2" customFormat="1" ht="16.5" customHeight="1">
      <c r="A217" s="38"/>
      <c r="B217" s="180"/>
      <c r="C217" s="181" t="s">
        <v>277</v>
      </c>
      <c r="D217" s="181" t="s">
        <v>162</v>
      </c>
      <c r="E217" s="182" t="s">
        <v>278</v>
      </c>
      <c r="F217" s="183" t="s">
        <v>279</v>
      </c>
      <c r="G217" s="184" t="s">
        <v>205</v>
      </c>
      <c r="H217" s="185">
        <v>0.27200000000000002</v>
      </c>
      <c r="I217" s="186"/>
      <c r="J217" s="187">
        <f>ROUND(I217*H217,2)</f>
        <v>0</v>
      </c>
      <c r="K217" s="188"/>
      <c r="L217" s="39"/>
      <c r="M217" s="189" t="s">
        <v>1</v>
      </c>
      <c r="N217" s="190" t="s">
        <v>41</v>
      </c>
      <c r="O217" s="77"/>
      <c r="P217" s="191">
        <f>O217*H217</f>
        <v>0</v>
      </c>
      <c r="Q217" s="191">
        <v>1.04922</v>
      </c>
      <c r="R217" s="191">
        <f>Q217*H217</f>
        <v>0.28538784000000006</v>
      </c>
      <c r="S217" s="191">
        <v>0</v>
      </c>
      <c r="T217" s="192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93" t="s">
        <v>166</v>
      </c>
      <c r="AT217" s="193" t="s">
        <v>162</v>
      </c>
      <c r="AU217" s="193" t="s">
        <v>85</v>
      </c>
      <c r="AY217" s="19" t="s">
        <v>160</v>
      </c>
      <c r="BE217" s="194">
        <f>IF(N217="základní",J217,0)</f>
        <v>0</v>
      </c>
      <c r="BF217" s="194">
        <f>IF(N217="snížená",J217,0)</f>
        <v>0</v>
      </c>
      <c r="BG217" s="194">
        <f>IF(N217="zákl. přenesená",J217,0)</f>
        <v>0</v>
      </c>
      <c r="BH217" s="194">
        <f>IF(N217="sníž. přenesená",J217,0)</f>
        <v>0</v>
      </c>
      <c r="BI217" s="194">
        <f>IF(N217="nulová",J217,0)</f>
        <v>0</v>
      </c>
      <c r="BJ217" s="19" t="s">
        <v>83</v>
      </c>
      <c r="BK217" s="194">
        <f>ROUND(I217*H217,2)</f>
        <v>0</v>
      </c>
      <c r="BL217" s="19" t="s">
        <v>166</v>
      </c>
      <c r="BM217" s="193" t="s">
        <v>280</v>
      </c>
    </row>
    <row r="218" s="14" customFormat="1">
      <c r="A218" s="14"/>
      <c r="B218" s="203"/>
      <c r="C218" s="14"/>
      <c r="D218" s="196" t="s">
        <v>168</v>
      </c>
      <c r="E218" s="204" t="s">
        <v>1</v>
      </c>
      <c r="F218" s="205" t="s">
        <v>281</v>
      </c>
      <c r="G218" s="14"/>
      <c r="H218" s="206">
        <v>0.27187500000000003</v>
      </c>
      <c r="I218" s="207"/>
      <c r="J218" s="14"/>
      <c r="K218" s="14"/>
      <c r="L218" s="203"/>
      <c r="M218" s="208"/>
      <c r="N218" s="209"/>
      <c r="O218" s="209"/>
      <c r="P218" s="209"/>
      <c r="Q218" s="209"/>
      <c r="R218" s="209"/>
      <c r="S218" s="209"/>
      <c r="T218" s="21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04" t="s">
        <v>168</v>
      </c>
      <c r="AU218" s="204" t="s">
        <v>85</v>
      </c>
      <c r="AV218" s="14" t="s">
        <v>85</v>
      </c>
      <c r="AW218" s="14" t="s">
        <v>34</v>
      </c>
      <c r="AX218" s="14" t="s">
        <v>83</v>
      </c>
      <c r="AY218" s="204" t="s">
        <v>160</v>
      </c>
    </row>
    <row r="219" s="2" customFormat="1" ht="21.75" customHeight="1">
      <c r="A219" s="38"/>
      <c r="B219" s="180"/>
      <c r="C219" s="181" t="s">
        <v>282</v>
      </c>
      <c r="D219" s="181" t="s">
        <v>162</v>
      </c>
      <c r="E219" s="182" t="s">
        <v>283</v>
      </c>
      <c r="F219" s="183" t="s">
        <v>284</v>
      </c>
      <c r="G219" s="184" t="s">
        <v>261</v>
      </c>
      <c r="H219" s="185">
        <v>1</v>
      </c>
      <c r="I219" s="186"/>
      <c r="J219" s="187">
        <f>ROUND(I219*H219,2)</f>
        <v>0</v>
      </c>
      <c r="K219" s="188"/>
      <c r="L219" s="39"/>
      <c r="M219" s="189" t="s">
        <v>1</v>
      </c>
      <c r="N219" s="190" t="s">
        <v>41</v>
      </c>
      <c r="O219" s="77"/>
      <c r="P219" s="191">
        <f>O219*H219</f>
        <v>0</v>
      </c>
      <c r="Q219" s="191">
        <v>0.026929999999999999</v>
      </c>
      <c r="R219" s="191">
        <f>Q219*H219</f>
        <v>0.026929999999999999</v>
      </c>
      <c r="S219" s="191">
        <v>0</v>
      </c>
      <c r="T219" s="19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93" t="s">
        <v>166</v>
      </c>
      <c r="AT219" s="193" t="s">
        <v>162</v>
      </c>
      <c r="AU219" s="193" t="s">
        <v>85</v>
      </c>
      <c r="AY219" s="19" t="s">
        <v>160</v>
      </c>
      <c r="BE219" s="194">
        <f>IF(N219="základní",J219,0)</f>
        <v>0</v>
      </c>
      <c r="BF219" s="194">
        <f>IF(N219="snížená",J219,0)</f>
        <v>0</v>
      </c>
      <c r="BG219" s="194">
        <f>IF(N219="zákl. přenesená",J219,0)</f>
        <v>0</v>
      </c>
      <c r="BH219" s="194">
        <f>IF(N219="sníž. přenesená",J219,0)</f>
        <v>0</v>
      </c>
      <c r="BI219" s="194">
        <f>IF(N219="nulová",J219,0)</f>
        <v>0</v>
      </c>
      <c r="BJ219" s="19" t="s">
        <v>83</v>
      </c>
      <c r="BK219" s="194">
        <f>ROUND(I219*H219,2)</f>
        <v>0</v>
      </c>
      <c r="BL219" s="19" t="s">
        <v>166</v>
      </c>
      <c r="BM219" s="193" t="s">
        <v>285</v>
      </c>
    </row>
    <row r="220" s="2" customFormat="1" ht="21.75" customHeight="1">
      <c r="A220" s="38"/>
      <c r="B220" s="180"/>
      <c r="C220" s="181" t="s">
        <v>286</v>
      </c>
      <c r="D220" s="181" t="s">
        <v>162</v>
      </c>
      <c r="E220" s="182" t="s">
        <v>287</v>
      </c>
      <c r="F220" s="183" t="s">
        <v>288</v>
      </c>
      <c r="G220" s="184" t="s">
        <v>261</v>
      </c>
      <c r="H220" s="185">
        <v>6</v>
      </c>
      <c r="I220" s="186"/>
      <c r="J220" s="187">
        <f>ROUND(I220*H220,2)</f>
        <v>0</v>
      </c>
      <c r="K220" s="188"/>
      <c r="L220" s="39"/>
      <c r="M220" s="189" t="s">
        <v>1</v>
      </c>
      <c r="N220" s="190" t="s">
        <v>41</v>
      </c>
      <c r="O220" s="77"/>
      <c r="P220" s="191">
        <f>O220*H220</f>
        <v>0</v>
      </c>
      <c r="Q220" s="191">
        <v>0.063549999999999995</v>
      </c>
      <c r="R220" s="191">
        <f>Q220*H220</f>
        <v>0.38129999999999997</v>
      </c>
      <c r="S220" s="191">
        <v>0</v>
      </c>
      <c r="T220" s="192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193" t="s">
        <v>166</v>
      </c>
      <c r="AT220" s="193" t="s">
        <v>162</v>
      </c>
      <c r="AU220" s="193" t="s">
        <v>85</v>
      </c>
      <c r="AY220" s="19" t="s">
        <v>160</v>
      </c>
      <c r="BE220" s="194">
        <f>IF(N220="základní",J220,0)</f>
        <v>0</v>
      </c>
      <c r="BF220" s="194">
        <f>IF(N220="snížená",J220,0)</f>
        <v>0</v>
      </c>
      <c r="BG220" s="194">
        <f>IF(N220="zákl. přenesená",J220,0)</f>
        <v>0</v>
      </c>
      <c r="BH220" s="194">
        <f>IF(N220="sníž. přenesená",J220,0)</f>
        <v>0</v>
      </c>
      <c r="BI220" s="194">
        <f>IF(N220="nulová",J220,0)</f>
        <v>0</v>
      </c>
      <c r="BJ220" s="19" t="s">
        <v>83</v>
      </c>
      <c r="BK220" s="194">
        <f>ROUND(I220*H220,2)</f>
        <v>0</v>
      </c>
      <c r="BL220" s="19" t="s">
        <v>166</v>
      </c>
      <c r="BM220" s="193" t="s">
        <v>289</v>
      </c>
    </row>
    <row r="221" s="14" customFormat="1">
      <c r="A221" s="14"/>
      <c r="B221" s="203"/>
      <c r="C221" s="14"/>
      <c r="D221" s="196" t="s">
        <v>168</v>
      </c>
      <c r="E221" s="204" t="s">
        <v>1</v>
      </c>
      <c r="F221" s="205" t="s">
        <v>290</v>
      </c>
      <c r="G221" s="14"/>
      <c r="H221" s="206">
        <v>6</v>
      </c>
      <c r="I221" s="207"/>
      <c r="J221" s="14"/>
      <c r="K221" s="14"/>
      <c r="L221" s="203"/>
      <c r="M221" s="208"/>
      <c r="N221" s="209"/>
      <c r="O221" s="209"/>
      <c r="P221" s="209"/>
      <c r="Q221" s="209"/>
      <c r="R221" s="209"/>
      <c r="S221" s="209"/>
      <c r="T221" s="21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04" t="s">
        <v>168</v>
      </c>
      <c r="AU221" s="204" t="s">
        <v>85</v>
      </c>
      <c r="AV221" s="14" t="s">
        <v>85</v>
      </c>
      <c r="AW221" s="14" t="s">
        <v>34</v>
      </c>
      <c r="AX221" s="14" t="s">
        <v>83</v>
      </c>
      <c r="AY221" s="204" t="s">
        <v>160</v>
      </c>
    </row>
    <row r="222" s="2" customFormat="1" ht="24.15" customHeight="1">
      <c r="A222" s="38"/>
      <c r="B222" s="180"/>
      <c r="C222" s="181" t="s">
        <v>291</v>
      </c>
      <c r="D222" s="181" t="s">
        <v>162</v>
      </c>
      <c r="E222" s="182" t="s">
        <v>292</v>
      </c>
      <c r="F222" s="183" t="s">
        <v>293</v>
      </c>
      <c r="G222" s="184" t="s">
        <v>294</v>
      </c>
      <c r="H222" s="185">
        <v>3.6000000000000001</v>
      </c>
      <c r="I222" s="186"/>
      <c r="J222" s="187">
        <f>ROUND(I222*H222,2)</f>
        <v>0</v>
      </c>
      <c r="K222" s="188"/>
      <c r="L222" s="39"/>
      <c r="M222" s="189" t="s">
        <v>1</v>
      </c>
      <c r="N222" s="190" t="s">
        <v>41</v>
      </c>
      <c r="O222" s="77"/>
      <c r="P222" s="191">
        <f>O222*H222</f>
        <v>0</v>
      </c>
      <c r="Q222" s="191">
        <v>0.00075000000000000002</v>
      </c>
      <c r="R222" s="191">
        <f>Q222*H222</f>
        <v>0.0027000000000000001</v>
      </c>
      <c r="S222" s="191">
        <v>0</v>
      </c>
      <c r="T222" s="192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193" t="s">
        <v>166</v>
      </c>
      <c r="AT222" s="193" t="s">
        <v>162</v>
      </c>
      <c r="AU222" s="193" t="s">
        <v>85</v>
      </c>
      <c r="AY222" s="19" t="s">
        <v>160</v>
      </c>
      <c r="BE222" s="194">
        <f>IF(N222="základní",J222,0)</f>
        <v>0</v>
      </c>
      <c r="BF222" s="194">
        <f>IF(N222="snížená",J222,0)</f>
        <v>0</v>
      </c>
      <c r="BG222" s="194">
        <f>IF(N222="zákl. přenesená",J222,0)</f>
        <v>0</v>
      </c>
      <c r="BH222" s="194">
        <f>IF(N222="sníž. přenesená",J222,0)</f>
        <v>0</v>
      </c>
      <c r="BI222" s="194">
        <f>IF(N222="nulová",J222,0)</f>
        <v>0</v>
      </c>
      <c r="BJ222" s="19" t="s">
        <v>83</v>
      </c>
      <c r="BK222" s="194">
        <f>ROUND(I222*H222,2)</f>
        <v>0</v>
      </c>
      <c r="BL222" s="19" t="s">
        <v>166</v>
      </c>
      <c r="BM222" s="193" t="s">
        <v>295</v>
      </c>
    </row>
    <row r="223" s="14" customFormat="1">
      <c r="A223" s="14"/>
      <c r="B223" s="203"/>
      <c r="C223" s="14"/>
      <c r="D223" s="196" t="s">
        <v>168</v>
      </c>
      <c r="E223" s="204" t="s">
        <v>1</v>
      </c>
      <c r="F223" s="205" t="s">
        <v>296</v>
      </c>
      <c r="G223" s="14"/>
      <c r="H223" s="206">
        <v>3.6000000000000001</v>
      </c>
      <c r="I223" s="207"/>
      <c r="J223" s="14"/>
      <c r="K223" s="14"/>
      <c r="L223" s="203"/>
      <c r="M223" s="208"/>
      <c r="N223" s="209"/>
      <c r="O223" s="209"/>
      <c r="P223" s="209"/>
      <c r="Q223" s="209"/>
      <c r="R223" s="209"/>
      <c r="S223" s="209"/>
      <c r="T223" s="21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04" t="s">
        <v>168</v>
      </c>
      <c r="AU223" s="204" t="s">
        <v>85</v>
      </c>
      <c r="AV223" s="14" t="s">
        <v>85</v>
      </c>
      <c r="AW223" s="14" t="s">
        <v>34</v>
      </c>
      <c r="AX223" s="14" t="s">
        <v>83</v>
      </c>
      <c r="AY223" s="204" t="s">
        <v>160</v>
      </c>
    </row>
    <row r="224" s="2" customFormat="1" ht="24.15" customHeight="1">
      <c r="A224" s="38"/>
      <c r="B224" s="180"/>
      <c r="C224" s="181" t="s">
        <v>297</v>
      </c>
      <c r="D224" s="181" t="s">
        <v>162</v>
      </c>
      <c r="E224" s="182" t="s">
        <v>298</v>
      </c>
      <c r="F224" s="183" t="s">
        <v>299</v>
      </c>
      <c r="G224" s="184" t="s">
        <v>165</v>
      </c>
      <c r="H224" s="185">
        <v>72.825000000000003</v>
      </c>
      <c r="I224" s="186"/>
      <c r="J224" s="187">
        <f>ROUND(I224*H224,2)</f>
        <v>0</v>
      </c>
      <c r="K224" s="188"/>
      <c r="L224" s="39"/>
      <c r="M224" s="189" t="s">
        <v>1</v>
      </c>
      <c r="N224" s="190" t="s">
        <v>41</v>
      </c>
      <c r="O224" s="77"/>
      <c r="P224" s="191">
        <f>O224*H224</f>
        <v>0</v>
      </c>
      <c r="Q224" s="191">
        <v>0.14605000000000001</v>
      </c>
      <c r="R224" s="191">
        <f>Q224*H224</f>
        <v>10.636091250000002</v>
      </c>
      <c r="S224" s="191">
        <v>0</v>
      </c>
      <c r="T224" s="192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193" t="s">
        <v>166</v>
      </c>
      <c r="AT224" s="193" t="s">
        <v>162</v>
      </c>
      <c r="AU224" s="193" t="s">
        <v>85</v>
      </c>
      <c r="AY224" s="19" t="s">
        <v>160</v>
      </c>
      <c r="BE224" s="194">
        <f>IF(N224="základní",J224,0)</f>
        <v>0</v>
      </c>
      <c r="BF224" s="194">
        <f>IF(N224="snížená",J224,0)</f>
        <v>0</v>
      </c>
      <c r="BG224" s="194">
        <f>IF(N224="zákl. přenesená",J224,0)</f>
        <v>0</v>
      </c>
      <c r="BH224" s="194">
        <f>IF(N224="sníž. přenesená",J224,0)</f>
        <v>0</v>
      </c>
      <c r="BI224" s="194">
        <f>IF(N224="nulová",J224,0)</f>
        <v>0</v>
      </c>
      <c r="BJ224" s="19" t="s">
        <v>83</v>
      </c>
      <c r="BK224" s="194">
        <f>ROUND(I224*H224,2)</f>
        <v>0</v>
      </c>
      <c r="BL224" s="19" t="s">
        <v>166</v>
      </c>
      <c r="BM224" s="193" t="s">
        <v>300</v>
      </c>
    </row>
    <row r="225" s="14" customFormat="1">
      <c r="A225" s="14"/>
      <c r="B225" s="203"/>
      <c r="C225" s="14"/>
      <c r="D225" s="196" t="s">
        <v>168</v>
      </c>
      <c r="E225" s="204" t="s">
        <v>1</v>
      </c>
      <c r="F225" s="205" t="s">
        <v>301</v>
      </c>
      <c r="G225" s="14"/>
      <c r="H225" s="206">
        <v>77.625</v>
      </c>
      <c r="I225" s="207"/>
      <c r="J225" s="14"/>
      <c r="K225" s="14"/>
      <c r="L225" s="203"/>
      <c r="M225" s="208"/>
      <c r="N225" s="209"/>
      <c r="O225" s="209"/>
      <c r="P225" s="209"/>
      <c r="Q225" s="209"/>
      <c r="R225" s="209"/>
      <c r="S225" s="209"/>
      <c r="T225" s="21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04" t="s">
        <v>168</v>
      </c>
      <c r="AU225" s="204" t="s">
        <v>85</v>
      </c>
      <c r="AV225" s="14" t="s">
        <v>85</v>
      </c>
      <c r="AW225" s="14" t="s">
        <v>34</v>
      </c>
      <c r="AX225" s="14" t="s">
        <v>76</v>
      </c>
      <c r="AY225" s="204" t="s">
        <v>160</v>
      </c>
    </row>
    <row r="226" s="14" customFormat="1">
      <c r="A226" s="14"/>
      <c r="B226" s="203"/>
      <c r="C226" s="14"/>
      <c r="D226" s="196" t="s">
        <v>168</v>
      </c>
      <c r="E226" s="204" t="s">
        <v>1</v>
      </c>
      <c r="F226" s="205" t="s">
        <v>302</v>
      </c>
      <c r="G226" s="14"/>
      <c r="H226" s="206">
        <v>-4.8000000000000007</v>
      </c>
      <c r="I226" s="207"/>
      <c r="J226" s="14"/>
      <c r="K226" s="14"/>
      <c r="L226" s="203"/>
      <c r="M226" s="208"/>
      <c r="N226" s="209"/>
      <c r="O226" s="209"/>
      <c r="P226" s="209"/>
      <c r="Q226" s="209"/>
      <c r="R226" s="209"/>
      <c r="S226" s="209"/>
      <c r="T226" s="21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04" t="s">
        <v>168</v>
      </c>
      <c r="AU226" s="204" t="s">
        <v>85</v>
      </c>
      <c r="AV226" s="14" t="s">
        <v>85</v>
      </c>
      <c r="AW226" s="14" t="s">
        <v>34</v>
      </c>
      <c r="AX226" s="14" t="s">
        <v>76</v>
      </c>
      <c r="AY226" s="204" t="s">
        <v>160</v>
      </c>
    </row>
    <row r="227" s="15" customFormat="1">
      <c r="A227" s="15"/>
      <c r="B227" s="211"/>
      <c r="C227" s="15"/>
      <c r="D227" s="196" t="s">
        <v>168</v>
      </c>
      <c r="E227" s="212" t="s">
        <v>1</v>
      </c>
      <c r="F227" s="213" t="s">
        <v>171</v>
      </c>
      <c r="G227" s="15"/>
      <c r="H227" s="214">
        <v>72.825000000000003</v>
      </c>
      <c r="I227" s="215"/>
      <c r="J227" s="15"/>
      <c r="K227" s="15"/>
      <c r="L227" s="211"/>
      <c r="M227" s="216"/>
      <c r="N227" s="217"/>
      <c r="O227" s="217"/>
      <c r="P227" s="217"/>
      <c r="Q227" s="217"/>
      <c r="R227" s="217"/>
      <c r="S227" s="217"/>
      <c r="T227" s="218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12" t="s">
        <v>168</v>
      </c>
      <c r="AU227" s="212" t="s">
        <v>85</v>
      </c>
      <c r="AV227" s="15" t="s">
        <v>166</v>
      </c>
      <c r="AW227" s="15" t="s">
        <v>34</v>
      </c>
      <c r="AX227" s="15" t="s">
        <v>83</v>
      </c>
      <c r="AY227" s="212" t="s">
        <v>160</v>
      </c>
    </row>
    <row r="228" s="2" customFormat="1" ht="24.15" customHeight="1">
      <c r="A228" s="38"/>
      <c r="B228" s="180"/>
      <c r="C228" s="181" t="s">
        <v>303</v>
      </c>
      <c r="D228" s="181" t="s">
        <v>162</v>
      </c>
      <c r="E228" s="182" t="s">
        <v>304</v>
      </c>
      <c r="F228" s="183" t="s">
        <v>305</v>
      </c>
      <c r="G228" s="184" t="s">
        <v>294</v>
      </c>
      <c r="H228" s="185">
        <v>21</v>
      </c>
      <c r="I228" s="186"/>
      <c r="J228" s="187">
        <f>ROUND(I228*H228,2)</f>
        <v>0</v>
      </c>
      <c r="K228" s="188"/>
      <c r="L228" s="39"/>
      <c r="M228" s="189" t="s">
        <v>1</v>
      </c>
      <c r="N228" s="190" t="s">
        <v>41</v>
      </c>
      <c r="O228" s="77"/>
      <c r="P228" s="191">
        <f>O228*H228</f>
        <v>0</v>
      </c>
      <c r="Q228" s="191">
        <v>0.00013999999999999999</v>
      </c>
      <c r="R228" s="191">
        <f>Q228*H228</f>
        <v>0.0029399999999999999</v>
      </c>
      <c r="S228" s="191">
        <v>0</v>
      </c>
      <c r="T228" s="192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193" t="s">
        <v>166</v>
      </c>
      <c r="AT228" s="193" t="s">
        <v>162</v>
      </c>
      <c r="AU228" s="193" t="s">
        <v>85</v>
      </c>
      <c r="AY228" s="19" t="s">
        <v>160</v>
      </c>
      <c r="BE228" s="194">
        <f>IF(N228="základní",J228,0)</f>
        <v>0</v>
      </c>
      <c r="BF228" s="194">
        <f>IF(N228="snížená",J228,0)</f>
        <v>0</v>
      </c>
      <c r="BG228" s="194">
        <f>IF(N228="zákl. přenesená",J228,0)</f>
        <v>0</v>
      </c>
      <c r="BH228" s="194">
        <f>IF(N228="sníž. přenesená",J228,0)</f>
        <v>0</v>
      </c>
      <c r="BI228" s="194">
        <f>IF(N228="nulová",J228,0)</f>
        <v>0</v>
      </c>
      <c r="BJ228" s="19" t="s">
        <v>83</v>
      </c>
      <c r="BK228" s="194">
        <f>ROUND(I228*H228,2)</f>
        <v>0</v>
      </c>
      <c r="BL228" s="19" t="s">
        <v>166</v>
      </c>
      <c r="BM228" s="193" t="s">
        <v>306</v>
      </c>
    </row>
    <row r="229" s="14" customFormat="1">
      <c r="A229" s="14"/>
      <c r="B229" s="203"/>
      <c r="C229" s="14"/>
      <c r="D229" s="196" t="s">
        <v>168</v>
      </c>
      <c r="E229" s="204" t="s">
        <v>1</v>
      </c>
      <c r="F229" s="205" t="s">
        <v>307</v>
      </c>
      <c r="G229" s="14"/>
      <c r="H229" s="206">
        <v>21</v>
      </c>
      <c r="I229" s="207"/>
      <c r="J229" s="14"/>
      <c r="K229" s="14"/>
      <c r="L229" s="203"/>
      <c r="M229" s="208"/>
      <c r="N229" s="209"/>
      <c r="O229" s="209"/>
      <c r="P229" s="209"/>
      <c r="Q229" s="209"/>
      <c r="R229" s="209"/>
      <c r="S229" s="209"/>
      <c r="T229" s="21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04" t="s">
        <v>168</v>
      </c>
      <c r="AU229" s="204" t="s">
        <v>85</v>
      </c>
      <c r="AV229" s="14" t="s">
        <v>85</v>
      </c>
      <c r="AW229" s="14" t="s">
        <v>34</v>
      </c>
      <c r="AX229" s="14" t="s">
        <v>83</v>
      </c>
      <c r="AY229" s="204" t="s">
        <v>160</v>
      </c>
    </row>
    <row r="230" s="2" customFormat="1" ht="24.15" customHeight="1">
      <c r="A230" s="38"/>
      <c r="B230" s="180"/>
      <c r="C230" s="181" t="s">
        <v>308</v>
      </c>
      <c r="D230" s="181" t="s">
        <v>162</v>
      </c>
      <c r="E230" s="182" t="s">
        <v>309</v>
      </c>
      <c r="F230" s="183" t="s">
        <v>310</v>
      </c>
      <c r="G230" s="184" t="s">
        <v>165</v>
      </c>
      <c r="H230" s="185">
        <v>14</v>
      </c>
      <c r="I230" s="186"/>
      <c r="J230" s="187">
        <f>ROUND(I230*H230,2)</f>
        <v>0</v>
      </c>
      <c r="K230" s="188"/>
      <c r="L230" s="39"/>
      <c r="M230" s="189" t="s">
        <v>1</v>
      </c>
      <c r="N230" s="190" t="s">
        <v>41</v>
      </c>
      <c r="O230" s="77"/>
      <c r="P230" s="191">
        <f>O230*H230</f>
        <v>0</v>
      </c>
      <c r="Q230" s="191">
        <v>0.29330000000000001</v>
      </c>
      <c r="R230" s="191">
        <f>Q230*H230</f>
        <v>4.1062000000000003</v>
      </c>
      <c r="S230" s="191">
        <v>0</v>
      </c>
      <c r="T230" s="192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193" t="s">
        <v>166</v>
      </c>
      <c r="AT230" s="193" t="s">
        <v>162</v>
      </c>
      <c r="AU230" s="193" t="s">
        <v>85</v>
      </c>
      <c r="AY230" s="19" t="s">
        <v>160</v>
      </c>
      <c r="BE230" s="194">
        <f>IF(N230="základní",J230,0)</f>
        <v>0</v>
      </c>
      <c r="BF230" s="194">
        <f>IF(N230="snížená",J230,0)</f>
        <v>0</v>
      </c>
      <c r="BG230" s="194">
        <f>IF(N230="zákl. přenesená",J230,0)</f>
        <v>0</v>
      </c>
      <c r="BH230" s="194">
        <f>IF(N230="sníž. přenesená",J230,0)</f>
        <v>0</v>
      </c>
      <c r="BI230" s="194">
        <f>IF(N230="nulová",J230,0)</f>
        <v>0</v>
      </c>
      <c r="BJ230" s="19" t="s">
        <v>83</v>
      </c>
      <c r="BK230" s="194">
        <f>ROUND(I230*H230,2)</f>
        <v>0</v>
      </c>
      <c r="BL230" s="19" t="s">
        <v>166</v>
      </c>
      <c r="BM230" s="193" t="s">
        <v>311</v>
      </c>
    </row>
    <row r="231" s="14" customFormat="1">
      <c r="A231" s="14"/>
      <c r="B231" s="203"/>
      <c r="C231" s="14"/>
      <c r="D231" s="196" t="s">
        <v>168</v>
      </c>
      <c r="E231" s="204" t="s">
        <v>1</v>
      </c>
      <c r="F231" s="205" t="s">
        <v>272</v>
      </c>
      <c r="G231" s="14"/>
      <c r="H231" s="206">
        <v>14</v>
      </c>
      <c r="I231" s="207"/>
      <c r="J231" s="14"/>
      <c r="K231" s="14"/>
      <c r="L231" s="203"/>
      <c r="M231" s="208"/>
      <c r="N231" s="209"/>
      <c r="O231" s="209"/>
      <c r="P231" s="209"/>
      <c r="Q231" s="209"/>
      <c r="R231" s="209"/>
      <c r="S231" s="209"/>
      <c r="T231" s="21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04" t="s">
        <v>168</v>
      </c>
      <c r="AU231" s="204" t="s">
        <v>85</v>
      </c>
      <c r="AV231" s="14" t="s">
        <v>85</v>
      </c>
      <c r="AW231" s="14" t="s">
        <v>34</v>
      </c>
      <c r="AX231" s="14" t="s">
        <v>83</v>
      </c>
      <c r="AY231" s="204" t="s">
        <v>160</v>
      </c>
    </row>
    <row r="232" s="2" customFormat="1" ht="24.15" customHeight="1">
      <c r="A232" s="38"/>
      <c r="B232" s="180"/>
      <c r="C232" s="181" t="s">
        <v>312</v>
      </c>
      <c r="D232" s="181" t="s">
        <v>162</v>
      </c>
      <c r="E232" s="182" t="s">
        <v>313</v>
      </c>
      <c r="F232" s="183" t="s">
        <v>314</v>
      </c>
      <c r="G232" s="184" t="s">
        <v>165</v>
      </c>
      <c r="H232" s="185">
        <v>1</v>
      </c>
      <c r="I232" s="186"/>
      <c r="J232" s="187">
        <f>ROUND(I232*H232,2)</f>
        <v>0</v>
      </c>
      <c r="K232" s="188"/>
      <c r="L232" s="39"/>
      <c r="M232" s="189" t="s">
        <v>1</v>
      </c>
      <c r="N232" s="190" t="s">
        <v>41</v>
      </c>
      <c r="O232" s="77"/>
      <c r="P232" s="191">
        <f>O232*H232</f>
        <v>0</v>
      </c>
      <c r="Q232" s="191">
        <v>0.45432</v>
      </c>
      <c r="R232" s="191">
        <f>Q232*H232</f>
        <v>0.45432</v>
      </c>
      <c r="S232" s="191">
        <v>0</v>
      </c>
      <c r="T232" s="192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93" t="s">
        <v>166</v>
      </c>
      <c r="AT232" s="193" t="s">
        <v>162</v>
      </c>
      <c r="AU232" s="193" t="s">
        <v>85</v>
      </c>
      <c r="AY232" s="19" t="s">
        <v>160</v>
      </c>
      <c r="BE232" s="194">
        <f>IF(N232="základní",J232,0)</f>
        <v>0</v>
      </c>
      <c r="BF232" s="194">
        <f>IF(N232="snížená",J232,0)</f>
        <v>0</v>
      </c>
      <c r="BG232" s="194">
        <f>IF(N232="zákl. přenesená",J232,0)</f>
        <v>0</v>
      </c>
      <c r="BH232" s="194">
        <f>IF(N232="sníž. přenesená",J232,0)</f>
        <v>0</v>
      </c>
      <c r="BI232" s="194">
        <f>IF(N232="nulová",J232,0)</f>
        <v>0</v>
      </c>
      <c r="BJ232" s="19" t="s">
        <v>83</v>
      </c>
      <c r="BK232" s="194">
        <f>ROUND(I232*H232,2)</f>
        <v>0</v>
      </c>
      <c r="BL232" s="19" t="s">
        <v>166</v>
      </c>
      <c r="BM232" s="193" t="s">
        <v>315</v>
      </c>
    </row>
    <row r="233" s="13" customFormat="1">
      <c r="A233" s="13"/>
      <c r="B233" s="195"/>
      <c r="C233" s="13"/>
      <c r="D233" s="196" t="s">
        <v>168</v>
      </c>
      <c r="E233" s="197" t="s">
        <v>1</v>
      </c>
      <c r="F233" s="198" t="s">
        <v>316</v>
      </c>
      <c r="G233" s="13"/>
      <c r="H233" s="197" t="s">
        <v>1</v>
      </c>
      <c r="I233" s="199"/>
      <c r="J233" s="13"/>
      <c r="K233" s="13"/>
      <c r="L233" s="195"/>
      <c r="M233" s="200"/>
      <c r="N233" s="201"/>
      <c r="O233" s="201"/>
      <c r="P233" s="201"/>
      <c r="Q233" s="201"/>
      <c r="R233" s="201"/>
      <c r="S233" s="201"/>
      <c r="T233" s="20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7" t="s">
        <v>168</v>
      </c>
      <c r="AU233" s="197" t="s">
        <v>85</v>
      </c>
      <c r="AV233" s="13" t="s">
        <v>83</v>
      </c>
      <c r="AW233" s="13" t="s">
        <v>34</v>
      </c>
      <c r="AX233" s="13" t="s">
        <v>76</v>
      </c>
      <c r="AY233" s="197" t="s">
        <v>160</v>
      </c>
    </row>
    <row r="234" s="14" customFormat="1">
      <c r="A234" s="14"/>
      <c r="B234" s="203"/>
      <c r="C234" s="14"/>
      <c r="D234" s="196" t="s">
        <v>168</v>
      </c>
      <c r="E234" s="204" t="s">
        <v>1</v>
      </c>
      <c r="F234" s="205" t="s">
        <v>317</v>
      </c>
      <c r="G234" s="14"/>
      <c r="H234" s="206">
        <v>1</v>
      </c>
      <c r="I234" s="207"/>
      <c r="J234" s="14"/>
      <c r="K234" s="14"/>
      <c r="L234" s="203"/>
      <c r="M234" s="208"/>
      <c r="N234" s="209"/>
      <c r="O234" s="209"/>
      <c r="P234" s="209"/>
      <c r="Q234" s="209"/>
      <c r="R234" s="209"/>
      <c r="S234" s="209"/>
      <c r="T234" s="21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04" t="s">
        <v>168</v>
      </c>
      <c r="AU234" s="204" t="s">
        <v>85</v>
      </c>
      <c r="AV234" s="14" t="s">
        <v>85</v>
      </c>
      <c r="AW234" s="14" t="s">
        <v>34</v>
      </c>
      <c r="AX234" s="14" t="s">
        <v>76</v>
      </c>
      <c r="AY234" s="204" t="s">
        <v>160</v>
      </c>
    </row>
    <row r="235" s="15" customFormat="1">
      <c r="A235" s="15"/>
      <c r="B235" s="211"/>
      <c r="C235" s="15"/>
      <c r="D235" s="196" t="s">
        <v>168</v>
      </c>
      <c r="E235" s="212" t="s">
        <v>1</v>
      </c>
      <c r="F235" s="213" t="s">
        <v>171</v>
      </c>
      <c r="G235" s="15"/>
      <c r="H235" s="214">
        <v>1</v>
      </c>
      <c r="I235" s="215"/>
      <c r="J235" s="15"/>
      <c r="K235" s="15"/>
      <c r="L235" s="211"/>
      <c r="M235" s="216"/>
      <c r="N235" s="217"/>
      <c r="O235" s="217"/>
      <c r="P235" s="217"/>
      <c r="Q235" s="217"/>
      <c r="R235" s="217"/>
      <c r="S235" s="217"/>
      <c r="T235" s="218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12" t="s">
        <v>168</v>
      </c>
      <c r="AU235" s="212" t="s">
        <v>85</v>
      </c>
      <c r="AV235" s="15" t="s">
        <v>166</v>
      </c>
      <c r="AW235" s="15" t="s">
        <v>34</v>
      </c>
      <c r="AX235" s="15" t="s">
        <v>83</v>
      </c>
      <c r="AY235" s="212" t="s">
        <v>160</v>
      </c>
    </row>
    <row r="236" s="12" customFormat="1" ht="22.8" customHeight="1">
      <c r="A236" s="12"/>
      <c r="B236" s="167"/>
      <c r="C236" s="12"/>
      <c r="D236" s="168" t="s">
        <v>75</v>
      </c>
      <c r="E236" s="178" t="s">
        <v>318</v>
      </c>
      <c r="F236" s="178" t="s">
        <v>319</v>
      </c>
      <c r="G236" s="12"/>
      <c r="H236" s="12"/>
      <c r="I236" s="170"/>
      <c r="J236" s="179">
        <f>BK236</f>
        <v>0</v>
      </c>
      <c r="K236" s="12"/>
      <c r="L236" s="167"/>
      <c r="M236" s="172"/>
      <c r="N236" s="173"/>
      <c r="O236" s="173"/>
      <c r="P236" s="174">
        <f>SUM(P237:P239)</f>
        <v>0</v>
      </c>
      <c r="Q236" s="173"/>
      <c r="R236" s="174">
        <f>SUM(R237:R239)</f>
        <v>5.7014039999999993</v>
      </c>
      <c r="S236" s="173"/>
      <c r="T236" s="175">
        <f>SUM(T237:T239)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68" t="s">
        <v>83</v>
      </c>
      <c r="AT236" s="176" t="s">
        <v>75</v>
      </c>
      <c r="AU236" s="176" t="s">
        <v>83</v>
      </c>
      <c r="AY236" s="168" t="s">
        <v>160</v>
      </c>
      <c r="BK236" s="177">
        <f>SUM(BK237:BK239)</f>
        <v>0</v>
      </c>
    </row>
    <row r="237" s="2" customFormat="1" ht="21.75" customHeight="1">
      <c r="A237" s="38"/>
      <c r="B237" s="180"/>
      <c r="C237" s="181" t="s">
        <v>320</v>
      </c>
      <c r="D237" s="181" t="s">
        <v>162</v>
      </c>
      <c r="E237" s="182" t="s">
        <v>321</v>
      </c>
      <c r="F237" s="183" t="s">
        <v>322</v>
      </c>
      <c r="G237" s="184" t="s">
        <v>165</v>
      </c>
      <c r="H237" s="185">
        <v>50</v>
      </c>
      <c r="I237" s="186"/>
      <c r="J237" s="187">
        <f>ROUND(I237*H237,2)</f>
        <v>0</v>
      </c>
      <c r="K237" s="188"/>
      <c r="L237" s="39"/>
      <c r="M237" s="189" t="s">
        <v>1</v>
      </c>
      <c r="N237" s="190" t="s">
        <v>41</v>
      </c>
      <c r="O237" s="77"/>
      <c r="P237" s="191">
        <f>O237*H237</f>
        <v>0</v>
      </c>
      <c r="Q237" s="191">
        <v>0</v>
      </c>
      <c r="R237" s="191">
        <f>Q237*H237</f>
        <v>0</v>
      </c>
      <c r="S237" s="191">
        <v>0</v>
      </c>
      <c r="T237" s="192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93" t="s">
        <v>166</v>
      </c>
      <c r="AT237" s="193" t="s">
        <v>162</v>
      </c>
      <c r="AU237" s="193" t="s">
        <v>85</v>
      </c>
      <c r="AY237" s="19" t="s">
        <v>160</v>
      </c>
      <c r="BE237" s="194">
        <f>IF(N237="základní",J237,0)</f>
        <v>0</v>
      </c>
      <c r="BF237" s="194">
        <f>IF(N237="snížená",J237,0)</f>
        <v>0</v>
      </c>
      <c r="BG237" s="194">
        <f>IF(N237="zákl. přenesená",J237,0)</f>
        <v>0</v>
      </c>
      <c r="BH237" s="194">
        <f>IF(N237="sníž. přenesená",J237,0)</f>
        <v>0</v>
      </c>
      <c r="BI237" s="194">
        <f>IF(N237="nulová",J237,0)</f>
        <v>0</v>
      </c>
      <c r="BJ237" s="19" t="s">
        <v>83</v>
      </c>
      <c r="BK237" s="194">
        <f>ROUND(I237*H237,2)</f>
        <v>0</v>
      </c>
      <c r="BL237" s="19" t="s">
        <v>166</v>
      </c>
      <c r="BM237" s="193" t="s">
        <v>323</v>
      </c>
    </row>
    <row r="238" s="2" customFormat="1" ht="24.15" customHeight="1">
      <c r="A238" s="38"/>
      <c r="B238" s="180"/>
      <c r="C238" s="181" t="s">
        <v>324</v>
      </c>
      <c r="D238" s="181" t="s">
        <v>162</v>
      </c>
      <c r="E238" s="182" t="s">
        <v>325</v>
      </c>
      <c r="F238" s="183" t="s">
        <v>326</v>
      </c>
      <c r="G238" s="184" t="s">
        <v>165</v>
      </c>
      <c r="H238" s="185">
        <v>50</v>
      </c>
      <c r="I238" s="186"/>
      <c r="J238" s="187">
        <f>ROUND(I238*H238,2)</f>
        <v>0</v>
      </c>
      <c r="K238" s="188"/>
      <c r="L238" s="39"/>
      <c r="M238" s="189" t="s">
        <v>1</v>
      </c>
      <c r="N238" s="190" t="s">
        <v>41</v>
      </c>
      <c r="O238" s="77"/>
      <c r="P238" s="191">
        <f>O238*H238</f>
        <v>0</v>
      </c>
      <c r="Q238" s="191">
        <v>0.089219999999999994</v>
      </c>
      <c r="R238" s="191">
        <f>Q238*H238</f>
        <v>4.4609999999999994</v>
      </c>
      <c r="S238" s="191">
        <v>0</v>
      </c>
      <c r="T238" s="192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193" t="s">
        <v>166</v>
      </c>
      <c r="AT238" s="193" t="s">
        <v>162</v>
      </c>
      <c r="AU238" s="193" t="s">
        <v>85</v>
      </c>
      <c r="AY238" s="19" t="s">
        <v>160</v>
      </c>
      <c r="BE238" s="194">
        <f>IF(N238="základní",J238,0)</f>
        <v>0</v>
      </c>
      <c r="BF238" s="194">
        <f>IF(N238="snížená",J238,0)</f>
        <v>0</v>
      </c>
      <c r="BG238" s="194">
        <f>IF(N238="zákl. přenesená",J238,0)</f>
        <v>0</v>
      </c>
      <c r="BH238" s="194">
        <f>IF(N238="sníž. přenesená",J238,0)</f>
        <v>0</v>
      </c>
      <c r="BI238" s="194">
        <f>IF(N238="nulová",J238,0)</f>
        <v>0</v>
      </c>
      <c r="BJ238" s="19" t="s">
        <v>83</v>
      </c>
      <c r="BK238" s="194">
        <f>ROUND(I238*H238,2)</f>
        <v>0</v>
      </c>
      <c r="BL238" s="19" t="s">
        <v>166</v>
      </c>
      <c r="BM238" s="193" t="s">
        <v>327</v>
      </c>
    </row>
    <row r="239" s="2" customFormat="1" ht="24.15" customHeight="1">
      <c r="A239" s="38"/>
      <c r="B239" s="180"/>
      <c r="C239" s="227" t="s">
        <v>328</v>
      </c>
      <c r="D239" s="227" t="s">
        <v>329</v>
      </c>
      <c r="E239" s="228" t="s">
        <v>330</v>
      </c>
      <c r="F239" s="229" t="s">
        <v>331</v>
      </c>
      <c r="G239" s="230" t="s">
        <v>165</v>
      </c>
      <c r="H239" s="231">
        <v>9.3970000000000002</v>
      </c>
      <c r="I239" s="232"/>
      <c r="J239" s="233">
        <f>ROUND(I239*H239,2)</f>
        <v>0</v>
      </c>
      <c r="K239" s="234"/>
      <c r="L239" s="235"/>
      <c r="M239" s="236" t="s">
        <v>1</v>
      </c>
      <c r="N239" s="237" t="s">
        <v>41</v>
      </c>
      <c r="O239" s="77"/>
      <c r="P239" s="191">
        <f>O239*H239</f>
        <v>0</v>
      </c>
      <c r="Q239" s="191">
        <v>0.13200000000000001</v>
      </c>
      <c r="R239" s="191">
        <f>Q239*H239</f>
        <v>1.2404040000000001</v>
      </c>
      <c r="S239" s="191">
        <v>0</v>
      </c>
      <c r="T239" s="192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93" t="s">
        <v>332</v>
      </c>
      <c r="AT239" s="193" t="s">
        <v>329</v>
      </c>
      <c r="AU239" s="193" t="s">
        <v>85</v>
      </c>
      <c r="AY239" s="19" t="s">
        <v>160</v>
      </c>
      <c r="BE239" s="194">
        <f>IF(N239="základní",J239,0)</f>
        <v>0</v>
      </c>
      <c r="BF239" s="194">
        <f>IF(N239="snížená",J239,0)</f>
        <v>0</v>
      </c>
      <c r="BG239" s="194">
        <f>IF(N239="zákl. přenesená",J239,0)</f>
        <v>0</v>
      </c>
      <c r="BH239" s="194">
        <f>IF(N239="sníž. přenesená",J239,0)</f>
        <v>0</v>
      </c>
      <c r="BI239" s="194">
        <f>IF(N239="nulová",J239,0)</f>
        <v>0</v>
      </c>
      <c r="BJ239" s="19" t="s">
        <v>83</v>
      </c>
      <c r="BK239" s="194">
        <f>ROUND(I239*H239,2)</f>
        <v>0</v>
      </c>
      <c r="BL239" s="19" t="s">
        <v>166</v>
      </c>
      <c r="BM239" s="193" t="s">
        <v>333</v>
      </c>
    </row>
    <row r="240" s="12" customFormat="1" ht="22.8" customHeight="1">
      <c r="A240" s="12"/>
      <c r="B240" s="167"/>
      <c r="C240" s="12"/>
      <c r="D240" s="168" t="s">
        <v>75</v>
      </c>
      <c r="E240" s="178" t="s">
        <v>176</v>
      </c>
      <c r="F240" s="178" t="s">
        <v>334</v>
      </c>
      <c r="G240" s="12"/>
      <c r="H240" s="12"/>
      <c r="I240" s="170"/>
      <c r="J240" s="179">
        <f>BK240</f>
        <v>0</v>
      </c>
      <c r="K240" s="12"/>
      <c r="L240" s="167"/>
      <c r="M240" s="172"/>
      <c r="N240" s="173"/>
      <c r="O240" s="173"/>
      <c r="P240" s="174">
        <f>SUM(P241:P394)</f>
        <v>0</v>
      </c>
      <c r="Q240" s="173"/>
      <c r="R240" s="174">
        <f>SUM(R241:R394)</f>
        <v>28.842936759999994</v>
      </c>
      <c r="S240" s="173"/>
      <c r="T240" s="175">
        <f>SUM(T241:T394)</f>
        <v>0.10228212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168" t="s">
        <v>83</v>
      </c>
      <c r="AT240" s="176" t="s">
        <v>75</v>
      </c>
      <c r="AU240" s="176" t="s">
        <v>83</v>
      </c>
      <c r="AY240" s="168" t="s">
        <v>160</v>
      </c>
      <c r="BK240" s="177">
        <f>SUM(BK241:BK394)</f>
        <v>0</v>
      </c>
    </row>
    <row r="241" s="2" customFormat="1" ht="24.15" customHeight="1">
      <c r="A241" s="38"/>
      <c r="B241" s="180"/>
      <c r="C241" s="181" t="s">
        <v>335</v>
      </c>
      <c r="D241" s="181" t="s">
        <v>162</v>
      </c>
      <c r="E241" s="182" t="s">
        <v>336</v>
      </c>
      <c r="F241" s="183" t="s">
        <v>337</v>
      </c>
      <c r="G241" s="184" t="s">
        <v>165</v>
      </c>
      <c r="H241" s="185">
        <v>588.63</v>
      </c>
      <c r="I241" s="186"/>
      <c r="J241" s="187">
        <f>ROUND(I241*H241,2)</f>
        <v>0</v>
      </c>
      <c r="K241" s="188"/>
      <c r="L241" s="39"/>
      <c r="M241" s="189" t="s">
        <v>1</v>
      </c>
      <c r="N241" s="190" t="s">
        <v>41</v>
      </c>
      <c r="O241" s="77"/>
      <c r="P241" s="191">
        <f>O241*H241</f>
        <v>0</v>
      </c>
      <c r="Q241" s="191">
        <v>0.00025999999999999998</v>
      </c>
      <c r="R241" s="191">
        <f>Q241*H241</f>
        <v>0.15304379999999998</v>
      </c>
      <c r="S241" s="191">
        <v>0</v>
      </c>
      <c r="T241" s="192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93" t="s">
        <v>166</v>
      </c>
      <c r="AT241" s="193" t="s">
        <v>162</v>
      </c>
      <c r="AU241" s="193" t="s">
        <v>85</v>
      </c>
      <c r="AY241" s="19" t="s">
        <v>160</v>
      </c>
      <c r="BE241" s="194">
        <f>IF(N241="základní",J241,0)</f>
        <v>0</v>
      </c>
      <c r="BF241" s="194">
        <f>IF(N241="snížená",J241,0)</f>
        <v>0</v>
      </c>
      <c r="BG241" s="194">
        <f>IF(N241="zákl. přenesená",J241,0)</f>
        <v>0</v>
      </c>
      <c r="BH241" s="194">
        <f>IF(N241="sníž. přenesená",J241,0)</f>
        <v>0</v>
      </c>
      <c r="BI241" s="194">
        <f>IF(N241="nulová",J241,0)</f>
        <v>0</v>
      </c>
      <c r="BJ241" s="19" t="s">
        <v>83</v>
      </c>
      <c r="BK241" s="194">
        <f>ROUND(I241*H241,2)</f>
        <v>0</v>
      </c>
      <c r="BL241" s="19" t="s">
        <v>166</v>
      </c>
      <c r="BM241" s="193" t="s">
        <v>338</v>
      </c>
    </row>
    <row r="242" s="13" customFormat="1">
      <c r="A242" s="13"/>
      <c r="B242" s="195"/>
      <c r="C242" s="13"/>
      <c r="D242" s="196" t="s">
        <v>168</v>
      </c>
      <c r="E242" s="197" t="s">
        <v>1</v>
      </c>
      <c r="F242" s="198" t="s">
        <v>339</v>
      </c>
      <c r="G242" s="13"/>
      <c r="H242" s="197" t="s">
        <v>1</v>
      </c>
      <c r="I242" s="199"/>
      <c r="J242" s="13"/>
      <c r="K242" s="13"/>
      <c r="L242" s="195"/>
      <c r="M242" s="200"/>
      <c r="N242" s="201"/>
      <c r="O242" s="201"/>
      <c r="P242" s="201"/>
      <c r="Q242" s="201"/>
      <c r="R242" s="201"/>
      <c r="S242" s="201"/>
      <c r="T242" s="20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7" t="s">
        <v>168</v>
      </c>
      <c r="AU242" s="197" t="s">
        <v>85</v>
      </c>
      <c r="AV242" s="13" t="s">
        <v>83</v>
      </c>
      <c r="AW242" s="13" t="s">
        <v>34</v>
      </c>
      <c r="AX242" s="13" t="s">
        <v>76</v>
      </c>
      <c r="AY242" s="197" t="s">
        <v>160</v>
      </c>
    </row>
    <row r="243" s="14" customFormat="1">
      <c r="A243" s="14"/>
      <c r="B243" s="203"/>
      <c r="C243" s="14"/>
      <c r="D243" s="196" t="s">
        <v>168</v>
      </c>
      <c r="E243" s="204" t="s">
        <v>1</v>
      </c>
      <c r="F243" s="205" t="s">
        <v>340</v>
      </c>
      <c r="G243" s="14"/>
      <c r="H243" s="206">
        <v>297.43000000000001</v>
      </c>
      <c r="I243" s="207"/>
      <c r="J243" s="14"/>
      <c r="K243" s="14"/>
      <c r="L243" s="203"/>
      <c r="M243" s="208"/>
      <c r="N243" s="209"/>
      <c r="O243" s="209"/>
      <c r="P243" s="209"/>
      <c r="Q243" s="209"/>
      <c r="R243" s="209"/>
      <c r="S243" s="209"/>
      <c r="T243" s="21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04" t="s">
        <v>168</v>
      </c>
      <c r="AU243" s="204" t="s">
        <v>85</v>
      </c>
      <c r="AV243" s="14" t="s">
        <v>85</v>
      </c>
      <c r="AW243" s="14" t="s">
        <v>34</v>
      </c>
      <c r="AX243" s="14" t="s">
        <v>76</v>
      </c>
      <c r="AY243" s="204" t="s">
        <v>160</v>
      </c>
    </row>
    <row r="244" s="14" customFormat="1">
      <c r="A244" s="14"/>
      <c r="B244" s="203"/>
      <c r="C244" s="14"/>
      <c r="D244" s="196" t="s">
        <v>168</v>
      </c>
      <c r="E244" s="204" t="s">
        <v>1</v>
      </c>
      <c r="F244" s="205" t="s">
        <v>341</v>
      </c>
      <c r="G244" s="14"/>
      <c r="H244" s="206">
        <v>291.19999999999999</v>
      </c>
      <c r="I244" s="207"/>
      <c r="J244" s="14"/>
      <c r="K244" s="14"/>
      <c r="L244" s="203"/>
      <c r="M244" s="208"/>
      <c r="N244" s="209"/>
      <c r="O244" s="209"/>
      <c r="P244" s="209"/>
      <c r="Q244" s="209"/>
      <c r="R244" s="209"/>
      <c r="S244" s="209"/>
      <c r="T244" s="21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04" t="s">
        <v>168</v>
      </c>
      <c r="AU244" s="204" t="s">
        <v>85</v>
      </c>
      <c r="AV244" s="14" t="s">
        <v>85</v>
      </c>
      <c r="AW244" s="14" t="s">
        <v>34</v>
      </c>
      <c r="AX244" s="14" t="s">
        <v>76</v>
      </c>
      <c r="AY244" s="204" t="s">
        <v>160</v>
      </c>
    </row>
    <row r="245" s="15" customFormat="1">
      <c r="A245" s="15"/>
      <c r="B245" s="211"/>
      <c r="C245" s="15"/>
      <c r="D245" s="196" t="s">
        <v>168</v>
      </c>
      <c r="E245" s="212" t="s">
        <v>1</v>
      </c>
      <c r="F245" s="213" t="s">
        <v>171</v>
      </c>
      <c r="G245" s="15"/>
      <c r="H245" s="214">
        <v>588.63</v>
      </c>
      <c r="I245" s="215"/>
      <c r="J245" s="15"/>
      <c r="K245" s="15"/>
      <c r="L245" s="211"/>
      <c r="M245" s="216"/>
      <c r="N245" s="217"/>
      <c r="O245" s="217"/>
      <c r="P245" s="217"/>
      <c r="Q245" s="217"/>
      <c r="R245" s="217"/>
      <c r="S245" s="217"/>
      <c r="T245" s="218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12" t="s">
        <v>168</v>
      </c>
      <c r="AU245" s="212" t="s">
        <v>85</v>
      </c>
      <c r="AV245" s="15" t="s">
        <v>166</v>
      </c>
      <c r="AW245" s="15" t="s">
        <v>34</v>
      </c>
      <c r="AX245" s="15" t="s">
        <v>83</v>
      </c>
      <c r="AY245" s="212" t="s">
        <v>160</v>
      </c>
    </row>
    <row r="246" s="2" customFormat="1" ht="37.8" customHeight="1">
      <c r="A246" s="38"/>
      <c r="B246" s="180"/>
      <c r="C246" s="181" t="s">
        <v>342</v>
      </c>
      <c r="D246" s="181" t="s">
        <v>162</v>
      </c>
      <c r="E246" s="182" t="s">
        <v>343</v>
      </c>
      <c r="F246" s="183" t="s">
        <v>344</v>
      </c>
      <c r="G246" s="184" t="s">
        <v>165</v>
      </c>
      <c r="H246" s="185">
        <v>588.63</v>
      </c>
      <c r="I246" s="186"/>
      <c r="J246" s="187">
        <f>ROUND(I246*H246,2)</f>
        <v>0</v>
      </c>
      <c r="K246" s="188"/>
      <c r="L246" s="39"/>
      <c r="M246" s="189" t="s">
        <v>1</v>
      </c>
      <c r="N246" s="190" t="s">
        <v>41</v>
      </c>
      <c r="O246" s="77"/>
      <c r="P246" s="191">
        <f>O246*H246</f>
        <v>0</v>
      </c>
      <c r="Q246" s="191">
        <v>0.00941</v>
      </c>
      <c r="R246" s="191">
        <f>Q246*H246</f>
        <v>5.5390082999999999</v>
      </c>
      <c r="S246" s="191">
        <v>0</v>
      </c>
      <c r="T246" s="192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193" t="s">
        <v>166</v>
      </c>
      <c r="AT246" s="193" t="s">
        <v>162</v>
      </c>
      <c r="AU246" s="193" t="s">
        <v>85</v>
      </c>
      <c r="AY246" s="19" t="s">
        <v>160</v>
      </c>
      <c r="BE246" s="194">
        <f>IF(N246="základní",J246,0)</f>
        <v>0</v>
      </c>
      <c r="BF246" s="194">
        <f>IF(N246="snížená",J246,0)</f>
        <v>0</v>
      </c>
      <c r="BG246" s="194">
        <f>IF(N246="zákl. přenesená",J246,0)</f>
        <v>0</v>
      </c>
      <c r="BH246" s="194">
        <f>IF(N246="sníž. přenesená",J246,0)</f>
        <v>0</v>
      </c>
      <c r="BI246" s="194">
        <f>IF(N246="nulová",J246,0)</f>
        <v>0</v>
      </c>
      <c r="BJ246" s="19" t="s">
        <v>83</v>
      </c>
      <c r="BK246" s="194">
        <f>ROUND(I246*H246,2)</f>
        <v>0</v>
      </c>
      <c r="BL246" s="19" t="s">
        <v>166</v>
      </c>
      <c r="BM246" s="193" t="s">
        <v>345</v>
      </c>
    </row>
    <row r="247" s="13" customFormat="1">
      <c r="A247" s="13"/>
      <c r="B247" s="195"/>
      <c r="C247" s="13"/>
      <c r="D247" s="196" t="s">
        <v>168</v>
      </c>
      <c r="E247" s="197" t="s">
        <v>1</v>
      </c>
      <c r="F247" s="198" t="s">
        <v>339</v>
      </c>
      <c r="G247" s="13"/>
      <c r="H247" s="197" t="s">
        <v>1</v>
      </c>
      <c r="I247" s="199"/>
      <c r="J247" s="13"/>
      <c r="K247" s="13"/>
      <c r="L247" s="195"/>
      <c r="M247" s="200"/>
      <c r="N247" s="201"/>
      <c r="O247" s="201"/>
      <c r="P247" s="201"/>
      <c r="Q247" s="201"/>
      <c r="R247" s="201"/>
      <c r="S247" s="201"/>
      <c r="T247" s="20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7" t="s">
        <v>168</v>
      </c>
      <c r="AU247" s="197" t="s">
        <v>85</v>
      </c>
      <c r="AV247" s="13" t="s">
        <v>83</v>
      </c>
      <c r="AW247" s="13" t="s">
        <v>34</v>
      </c>
      <c r="AX247" s="13" t="s">
        <v>76</v>
      </c>
      <c r="AY247" s="197" t="s">
        <v>160</v>
      </c>
    </row>
    <row r="248" s="14" customFormat="1">
      <c r="A248" s="14"/>
      <c r="B248" s="203"/>
      <c r="C248" s="14"/>
      <c r="D248" s="196" t="s">
        <v>168</v>
      </c>
      <c r="E248" s="204" t="s">
        <v>1</v>
      </c>
      <c r="F248" s="205" t="s">
        <v>340</v>
      </c>
      <c r="G248" s="14"/>
      <c r="H248" s="206">
        <v>297.43000000000001</v>
      </c>
      <c r="I248" s="207"/>
      <c r="J248" s="14"/>
      <c r="K248" s="14"/>
      <c r="L248" s="203"/>
      <c r="M248" s="208"/>
      <c r="N248" s="209"/>
      <c r="O248" s="209"/>
      <c r="P248" s="209"/>
      <c r="Q248" s="209"/>
      <c r="R248" s="209"/>
      <c r="S248" s="209"/>
      <c r="T248" s="21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04" t="s">
        <v>168</v>
      </c>
      <c r="AU248" s="204" t="s">
        <v>85</v>
      </c>
      <c r="AV248" s="14" t="s">
        <v>85</v>
      </c>
      <c r="AW248" s="14" t="s">
        <v>34</v>
      </c>
      <c r="AX248" s="14" t="s">
        <v>76</v>
      </c>
      <c r="AY248" s="204" t="s">
        <v>160</v>
      </c>
    </row>
    <row r="249" s="14" customFormat="1">
      <c r="A249" s="14"/>
      <c r="B249" s="203"/>
      <c r="C249" s="14"/>
      <c r="D249" s="196" t="s">
        <v>168</v>
      </c>
      <c r="E249" s="204" t="s">
        <v>1</v>
      </c>
      <c r="F249" s="205" t="s">
        <v>341</v>
      </c>
      <c r="G249" s="14"/>
      <c r="H249" s="206">
        <v>291.19999999999999</v>
      </c>
      <c r="I249" s="207"/>
      <c r="J249" s="14"/>
      <c r="K249" s="14"/>
      <c r="L249" s="203"/>
      <c r="M249" s="208"/>
      <c r="N249" s="209"/>
      <c r="O249" s="209"/>
      <c r="P249" s="209"/>
      <c r="Q249" s="209"/>
      <c r="R249" s="209"/>
      <c r="S249" s="209"/>
      <c r="T249" s="21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04" t="s">
        <v>168</v>
      </c>
      <c r="AU249" s="204" t="s">
        <v>85</v>
      </c>
      <c r="AV249" s="14" t="s">
        <v>85</v>
      </c>
      <c r="AW249" s="14" t="s">
        <v>34</v>
      </c>
      <c r="AX249" s="14" t="s">
        <v>76</v>
      </c>
      <c r="AY249" s="204" t="s">
        <v>160</v>
      </c>
    </row>
    <row r="250" s="15" customFormat="1">
      <c r="A250" s="15"/>
      <c r="B250" s="211"/>
      <c r="C250" s="15"/>
      <c r="D250" s="196" t="s">
        <v>168</v>
      </c>
      <c r="E250" s="212" t="s">
        <v>1</v>
      </c>
      <c r="F250" s="213" t="s">
        <v>171</v>
      </c>
      <c r="G250" s="15"/>
      <c r="H250" s="214">
        <v>588.63</v>
      </c>
      <c r="I250" s="215"/>
      <c r="J250" s="15"/>
      <c r="K250" s="15"/>
      <c r="L250" s="211"/>
      <c r="M250" s="216"/>
      <c r="N250" s="217"/>
      <c r="O250" s="217"/>
      <c r="P250" s="217"/>
      <c r="Q250" s="217"/>
      <c r="R250" s="217"/>
      <c r="S250" s="217"/>
      <c r="T250" s="218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12" t="s">
        <v>168</v>
      </c>
      <c r="AU250" s="212" t="s">
        <v>85</v>
      </c>
      <c r="AV250" s="15" t="s">
        <v>166</v>
      </c>
      <c r="AW250" s="15" t="s">
        <v>34</v>
      </c>
      <c r="AX250" s="15" t="s">
        <v>83</v>
      </c>
      <c r="AY250" s="212" t="s">
        <v>160</v>
      </c>
    </row>
    <row r="251" s="2" customFormat="1" ht="24.15" customHeight="1">
      <c r="A251" s="38"/>
      <c r="B251" s="180"/>
      <c r="C251" s="181" t="s">
        <v>346</v>
      </c>
      <c r="D251" s="181" t="s">
        <v>162</v>
      </c>
      <c r="E251" s="182" t="s">
        <v>347</v>
      </c>
      <c r="F251" s="183" t="s">
        <v>348</v>
      </c>
      <c r="G251" s="184" t="s">
        <v>165</v>
      </c>
      <c r="H251" s="185">
        <v>134.33000000000001</v>
      </c>
      <c r="I251" s="186"/>
      <c r="J251" s="187">
        <f>ROUND(I251*H251,2)</f>
        <v>0</v>
      </c>
      <c r="K251" s="188"/>
      <c r="L251" s="39"/>
      <c r="M251" s="189" t="s">
        <v>1</v>
      </c>
      <c r="N251" s="190" t="s">
        <v>41</v>
      </c>
      <c r="O251" s="77"/>
      <c r="P251" s="191">
        <f>O251*H251</f>
        <v>0</v>
      </c>
      <c r="Q251" s="191">
        <v>0.00096000000000000002</v>
      </c>
      <c r="R251" s="191">
        <f>Q251*H251</f>
        <v>0.12895680000000001</v>
      </c>
      <c r="S251" s="191">
        <v>0</v>
      </c>
      <c r="T251" s="192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193" t="s">
        <v>166</v>
      </c>
      <c r="AT251" s="193" t="s">
        <v>162</v>
      </c>
      <c r="AU251" s="193" t="s">
        <v>85</v>
      </c>
      <c r="AY251" s="19" t="s">
        <v>160</v>
      </c>
      <c r="BE251" s="194">
        <f>IF(N251="základní",J251,0)</f>
        <v>0</v>
      </c>
      <c r="BF251" s="194">
        <f>IF(N251="snížená",J251,0)</f>
        <v>0</v>
      </c>
      <c r="BG251" s="194">
        <f>IF(N251="zákl. přenesená",J251,0)</f>
        <v>0</v>
      </c>
      <c r="BH251" s="194">
        <f>IF(N251="sníž. přenesená",J251,0)</f>
        <v>0</v>
      </c>
      <c r="BI251" s="194">
        <f>IF(N251="nulová",J251,0)</f>
        <v>0</v>
      </c>
      <c r="BJ251" s="19" t="s">
        <v>83</v>
      </c>
      <c r="BK251" s="194">
        <f>ROUND(I251*H251,2)</f>
        <v>0</v>
      </c>
      <c r="BL251" s="19" t="s">
        <v>166</v>
      </c>
      <c r="BM251" s="193" t="s">
        <v>349</v>
      </c>
    </row>
    <row r="252" s="14" customFormat="1">
      <c r="A252" s="14"/>
      <c r="B252" s="203"/>
      <c r="C252" s="14"/>
      <c r="D252" s="196" t="s">
        <v>168</v>
      </c>
      <c r="E252" s="204" t="s">
        <v>1</v>
      </c>
      <c r="F252" s="205" t="s">
        <v>350</v>
      </c>
      <c r="G252" s="14"/>
      <c r="H252" s="206">
        <v>126.93000000000001</v>
      </c>
      <c r="I252" s="207"/>
      <c r="J252" s="14"/>
      <c r="K252" s="14"/>
      <c r="L252" s="203"/>
      <c r="M252" s="208"/>
      <c r="N252" s="209"/>
      <c r="O252" s="209"/>
      <c r="P252" s="209"/>
      <c r="Q252" s="209"/>
      <c r="R252" s="209"/>
      <c r="S252" s="209"/>
      <c r="T252" s="21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04" t="s">
        <v>168</v>
      </c>
      <c r="AU252" s="204" t="s">
        <v>85</v>
      </c>
      <c r="AV252" s="14" t="s">
        <v>85</v>
      </c>
      <c r="AW252" s="14" t="s">
        <v>34</v>
      </c>
      <c r="AX252" s="14" t="s">
        <v>76</v>
      </c>
      <c r="AY252" s="204" t="s">
        <v>160</v>
      </c>
    </row>
    <row r="253" s="14" customFormat="1">
      <c r="A253" s="14"/>
      <c r="B253" s="203"/>
      <c r="C253" s="14"/>
      <c r="D253" s="196" t="s">
        <v>168</v>
      </c>
      <c r="E253" s="204" t="s">
        <v>1</v>
      </c>
      <c r="F253" s="205" t="s">
        <v>256</v>
      </c>
      <c r="G253" s="14"/>
      <c r="H253" s="206">
        <v>3.8999999999999999</v>
      </c>
      <c r="I253" s="207"/>
      <c r="J253" s="14"/>
      <c r="K253" s="14"/>
      <c r="L253" s="203"/>
      <c r="M253" s="208"/>
      <c r="N253" s="209"/>
      <c r="O253" s="209"/>
      <c r="P253" s="209"/>
      <c r="Q253" s="209"/>
      <c r="R253" s="209"/>
      <c r="S253" s="209"/>
      <c r="T253" s="21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04" t="s">
        <v>168</v>
      </c>
      <c r="AU253" s="204" t="s">
        <v>85</v>
      </c>
      <c r="AV253" s="14" t="s">
        <v>85</v>
      </c>
      <c r="AW253" s="14" t="s">
        <v>34</v>
      </c>
      <c r="AX253" s="14" t="s">
        <v>76</v>
      </c>
      <c r="AY253" s="204" t="s">
        <v>160</v>
      </c>
    </row>
    <row r="254" s="14" customFormat="1">
      <c r="A254" s="14"/>
      <c r="B254" s="203"/>
      <c r="C254" s="14"/>
      <c r="D254" s="196" t="s">
        <v>168</v>
      </c>
      <c r="E254" s="204" t="s">
        <v>1</v>
      </c>
      <c r="F254" s="205" t="s">
        <v>257</v>
      </c>
      <c r="G254" s="14"/>
      <c r="H254" s="206">
        <v>2.5</v>
      </c>
      <c r="I254" s="207"/>
      <c r="J254" s="14"/>
      <c r="K254" s="14"/>
      <c r="L254" s="203"/>
      <c r="M254" s="208"/>
      <c r="N254" s="209"/>
      <c r="O254" s="209"/>
      <c r="P254" s="209"/>
      <c r="Q254" s="209"/>
      <c r="R254" s="209"/>
      <c r="S254" s="209"/>
      <c r="T254" s="21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04" t="s">
        <v>168</v>
      </c>
      <c r="AU254" s="204" t="s">
        <v>85</v>
      </c>
      <c r="AV254" s="14" t="s">
        <v>85</v>
      </c>
      <c r="AW254" s="14" t="s">
        <v>34</v>
      </c>
      <c r="AX254" s="14" t="s">
        <v>76</v>
      </c>
      <c r="AY254" s="204" t="s">
        <v>160</v>
      </c>
    </row>
    <row r="255" s="14" customFormat="1">
      <c r="A255" s="14"/>
      <c r="B255" s="203"/>
      <c r="C255" s="14"/>
      <c r="D255" s="196" t="s">
        <v>168</v>
      </c>
      <c r="E255" s="204" t="s">
        <v>1</v>
      </c>
      <c r="F255" s="205" t="s">
        <v>83</v>
      </c>
      <c r="G255" s="14"/>
      <c r="H255" s="206">
        <v>1</v>
      </c>
      <c r="I255" s="207"/>
      <c r="J255" s="14"/>
      <c r="K255" s="14"/>
      <c r="L255" s="203"/>
      <c r="M255" s="208"/>
      <c r="N255" s="209"/>
      <c r="O255" s="209"/>
      <c r="P255" s="209"/>
      <c r="Q255" s="209"/>
      <c r="R255" s="209"/>
      <c r="S255" s="209"/>
      <c r="T255" s="21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04" t="s">
        <v>168</v>
      </c>
      <c r="AU255" s="204" t="s">
        <v>85</v>
      </c>
      <c r="AV255" s="14" t="s">
        <v>85</v>
      </c>
      <c r="AW255" s="14" t="s">
        <v>34</v>
      </c>
      <c r="AX255" s="14" t="s">
        <v>76</v>
      </c>
      <c r="AY255" s="204" t="s">
        <v>160</v>
      </c>
    </row>
    <row r="256" s="15" customFormat="1">
      <c r="A256" s="15"/>
      <c r="B256" s="211"/>
      <c r="C256" s="15"/>
      <c r="D256" s="196" t="s">
        <v>168</v>
      </c>
      <c r="E256" s="212" t="s">
        <v>1</v>
      </c>
      <c r="F256" s="213" t="s">
        <v>171</v>
      </c>
      <c r="G256" s="15"/>
      <c r="H256" s="214">
        <v>134.33000000000001</v>
      </c>
      <c r="I256" s="215"/>
      <c r="J256" s="15"/>
      <c r="K256" s="15"/>
      <c r="L256" s="211"/>
      <c r="M256" s="216"/>
      <c r="N256" s="217"/>
      <c r="O256" s="217"/>
      <c r="P256" s="217"/>
      <c r="Q256" s="217"/>
      <c r="R256" s="217"/>
      <c r="S256" s="217"/>
      <c r="T256" s="218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12" t="s">
        <v>168</v>
      </c>
      <c r="AU256" s="212" t="s">
        <v>85</v>
      </c>
      <c r="AV256" s="15" t="s">
        <v>166</v>
      </c>
      <c r="AW256" s="15" t="s">
        <v>34</v>
      </c>
      <c r="AX256" s="15" t="s">
        <v>83</v>
      </c>
      <c r="AY256" s="212" t="s">
        <v>160</v>
      </c>
    </row>
    <row r="257" s="2" customFormat="1" ht="24.15" customHeight="1">
      <c r="A257" s="38"/>
      <c r="B257" s="180"/>
      <c r="C257" s="181" t="s">
        <v>351</v>
      </c>
      <c r="D257" s="181" t="s">
        <v>162</v>
      </c>
      <c r="E257" s="182" t="s">
        <v>352</v>
      </c>
      <c r="F257" s="183" t="s">
        <v>353</v>
      </c>
      <c r="G257" s="184" t="s">
        <v>165</v>
      </c>
      <c r="H257" s="185">
        <v>884.95299999999997</v>
      </c>
      <c r="I257" s="186"/>
      <c r="J257" s="187">
        <f>ROUND(I257*H257,2)</f>
        <v>0</v>
      </c>
      <c r="K257" s="188"/>
      <c r="L257" s="39"/>
      <c r="M257" s="189" t="s">
        <v>1</v>
      </c>
      <c r="N257" s="190" t="s">
        <v>41</v>
      </c>
      <c r="O257" s="77"/>
      <c r="P257" s="191">
        <f>O257*H257</f>
        <v>0</v>
      </c>
      <c r="Q257" s="191">
        <v>0.00025999999999999998</v>
      </c>
      <c r="R257" s="191">
        <f>Q257*H257</f>
        <v>0.23008777999999996</v>
      </c>
      <c r="S257" s="191">
        <v>0</v>
      </c>
      <c r="T257" s="192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93" t="s">
        <v>166</v>
      </c>
      <c r="AT257" s="193" t="s">
        <v>162</v>
      </c>
      <c r="AU257" s="193" t="s">
        <v>85</v>
      </c>
      <c r="AY257" s="19" t="s">
        <v>160</v>
      </c>
      <c r="BE257" s="194">
        <f>IF(N257="základní",J257,0)</f>
        <v>0</v>
      </c>
      <c r="BF257" s="194">
        <f>IF(N257="snížená",J257,0)</f>
        <v>0</v>
      </c>
      <c r="BG257" s="194">
        <f>IF(N257="zákl. přenesená",J257,0)</f>
        <v>0</v>
      </c>
      <c r="BH257" s="194">
        <f>IF(N257="sníž. přenesená",J257,0)</f>
        <v>0</v>
      </c>
      <c r="BI257" s="194">
        <f>IF(N257="nulová",J257,0)</f>
        <v>0</v>
      </c>
      <c r="BJ257" s="19" t="s">
        <v>83</v>
      </c>
      <c r="BK257" s="194">
        <f>ROUND(I257*H257,2)</f>
        <v>0</v>
      </c>
      <c r="BL257" s="19" t="s">
        <v>166</v>
      </c>
      <c r="BM257" s="193" t="s">
        <v>354</v>
      </c>
    </row>
    <row r="258" s="13" customFormat="1">
      <c r="A258" s="13"/>
      <c r="B258" s="195"/>
      <c r="C258" s="13"/>
      <c r="D258" s="196" t="s">
        <v>168</v>
      </c>
      <c r="E258" s="197" t="s">
        <v>1</v>
      </c>
      <c r="F258" s="198" t="s">
        <v>355</v>
      </c>
      <c r="G258" s="13"/>
      <c r="H258" s="197" t="s">
        <v>1</v>
      </c>
      <c r="I258" s="199"/>
      <c r="J258" s="13"/>
      <c r="K258" s="13"/>
      <c r="L258" s="195"/>
      <c r="M258" s="200"/>
      <c r="N258" s="201"/>
      <c r="O258" s="201"/>
      <c r="P258" s="201"/>
      <c r="Q258" s="201"/>
      <c r="R258" s="201"/>
      <c r="S258" s="201"/>
      <c r="T258" s="20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7" t="s">
        <v>168</v>
      </c>
      <c r="AU258" s="197" t="s">
        <v>85</v>
      </c>
      <c r="AV258" s="13" t="s">
        <v>83</v>
      </c>
      <c r="AW258" s="13" t="s">
        <v>34</v>
      </c>
      <c r="AX258" s="13" t="s">
        <v>76</v>
      </c>
      <c r="AY258" s="197" t="s">
        <v>160</v>
      </c>
    </row>
    <row r="259" s="14" customFormat="1">
      <c r="A259" s="14"/>
      <c r="B259" s="203"/>
      <c r="C259" s="14"/>
      <c r="D259" s="196" t="s">
        <v>168</v>
      </c>
      <c r="E259" s="204" t="s">
        <v>1</v>
      </c>
      <c r="F259" s="205" t="s">
        <v>356</v>
      </c>
      <c r="G259" s="14"/>
      <c r="H259" s="206">
        <v>296.39999999999998</v>
      </c>
      <c r="I259" s="207"/>
      <c r="J259" s="14"/>
      <c r="K259" s="14"/>
      <c r="L259" s="203"/>
      <c r="M259" s="208"/>
      <c r="N259" s="209"/>
      <c r="O259" s="209"/>
      <c r="P259" s="209"/>
      <c r="Q259" s="209"/>
      <c r="R259" s="209"/>
      <c r="S259" s="209"/>
      <c r="T259" s="21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04" t="s">
        <v>168</v>
      </c>
      <c r="AU259" s="204" t="s">
        <v>85</v>
      </c>
      <c r="AV259" s="14" t="s">
        <v>85</v>
      </c>
      <c r="AW259" s="14" t="s">
        <v>34</v>
      </c>
      <c r="AX259" s="14" t="s">
        <v>76</v>
      </c>
      <c r="AY259" s="204" t="s">
        <v>160</v>
      </c>
    </row>
    <row r="260" s="14" customFormat="1">
      <c r="A260" s="14"/>
      <c r="B260" s="203"/>
      <c r="C260" s="14"/>
      <c r="D260" s="196" t="s">
        <v>168</v>
      </c>
      <c r="E260" s="204" t="s">
        <v>1</v>
      </c>
      <c r="F260" s="205" t="s">
        <v>357</v>
      </c>
      <c r="G260" s="14"/>
      <c r="H260" s="206">
        <v>-44.952000000000005</v>
      </c>
      <c r="I260" s="207"/>
      <c r="J260" s="14"/>
      <c r="K260" s="14"/>
      <c r="L260" s="203"/>
      <c r="M260" s="208"/>
      <c r="N260" s="209"/>
      <c r="O260" s="209"/>
      <c r="P260" s="209"/>
      <c r="Q260" s="209"/>
      <c r="R260" s="209"/>
      <c r="S260" s="209"/>
      <c r="T260" s="21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04" t="s">
        <v>168</v>
      </c>
      <c r="AU260" s="204" t="s">
        <v>85</v>
      </c>
      <c r="AV260" s="14" t="s">
        <v>85</v>
      </c>
      <c r="AW260" s="14" t="s">
        <v>34</v>
      </c>
      <c r="AX260" s="14" t="s">
        <v>76</v>
      </c>
      <c r="AY260" s="204" t="s">
        <v>160</v>
      </c>
    </row>
    <row r="261" s="14" customFormat="1">
      <c r="A261" s="14"/>
      <c r="B261" s="203"/>
      <c r="C261" s="14"/>
      <c r="D261" s="196" t="s">
        <v>168</v>
      </c>
      <c r="E261" s="204" t="s">
        <v>1</v>
      </c>
      <c r="F261" s="205" t="s">
        <v>358</v>
      </c>
      <c r="G261" s="14"/>
      <c r="H261" s="206">
        <v>-3.3599999999999999</v>
      </c>
      <c r="I261" s="207"/>
      <c r="J261" s="14"/>
      <c r="K261" s="14"/>
      <c r="L261" s="203"/>
      <c r="M261" s="208"/>
      <c r="N261" s="209"/>
      <c r="O261" s="209"/>
      <c r="P261" s="209"/>
      <c r="Q261" s="209"/>
      <c r="R261" s="209"/>
      <c r="S261" s="209"/>
      <c r="T261" s="21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04" t="s">
        <v>168</v>
      </c>
      <c r="AU261" s="204" t="s">
        <v>85</v>
      </c>
      <c r="AV261" s="14" t="s">
        <v>85</v>
      </c>
      <c r="AW261" s="14" t="s">
        <v>34</v>
      </c>
      <c r="AX261" s="14" t="s">
        <v>76</v>
      </c>
      <c r="AY261" s="204" t="s">
        <v>160</v>
      </c>
    </row>
    <row r="262" s="16" customFormat="1">
      <c r="A262" s="16"/>
      <c r="B262" s="219"/>
      <c r="C262" s="16"/>
      <c r="D262" s="196" t="s">
        <v>168</v>
      </c>
      <c r="E262" s="220" t="s">
        <v>1</v>
      </c>
      <c r="F262" s="221" t="s">
        <v>184</v>
      </c>
      <c r="G262" s="16"/>
      <c r="H262" s="222">
        <v>248.08799999999997</v>
      </c>
      <c r="I262" s="223"/>
      <c r="J262" s="16"/>
      <c r="K262" s="16"/>
      <c r="L262" s="219"/>
      <c r="M262" s="224"/>
      <c r="N262" s="225"/>
      <c r="O262" s="225"/>
      <c r="P262" s="225"/>
      <c r="Q262" s="225"/>
      <c r="R262" s="225"/>
      <c r="S262" s="225"/>
      <c r="T262" s="226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T262" s="220" t="s">
        <v>168</v>
      </c>
      <c r="AU262" s="220" t="s">
        <v>85</v>
      </c>
      <c r="AV262" s="16" t="s">
        <v>185</v>
      </c>
      <c r="AW262" s="16" t="s">
        <v>34</v>
      </c>
      <c r="AX262" s="16" t="s">
        <v>76</v>
      </c>
      <c r="AY262" s="220" t="s">
        <v>160</v>
      </c>
    </row>
    <row r="263" s="13" customFormat="1">
      <c r="A263" s="13"/>
      <c r="B263" s="195"/>
      <c r="C263" s="13"/>
      <c r="D263" s="196" t="s">
        <v>168</v>
      </c>
      <c r="E263" s="197" t="s">
        <v>1</v>
      </c>
      <c r="F263" s="198" t="s">
        <v>355</v>
      </c>
      <c r="G263" s="13"/>
      <c r="H263" s="197" t="s">
        <v>1</v>
      </c>
      <c r="I263" s="199"/>
      <c r="J263" s="13"/>
      <c r="K263" s="13"/>
      <c r="L263" s="195"/>
      <c r="M263" s="200"/>
      <c r="N263" s="201"/>
      <c r="O263" s="201"/>
      <c r="P263" s="201"/>
      <c r="Q263" s="201"/>
      <c r="R263" s="201"/>
      <c r="S263" s="201"/>
      <c r="T263" s="20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7" t="s">
        <v>168</v>
      </c>
      <c r="AU263" s="197" t="s">
        <v>85</v>
      </c>
      <c r="AV263" s="13" t="s">
        <v>83</v>
      </c>
      <c r="AW263" s="13" t="s">
        <v>34</v>
      </c>
      <c r="AX263" s="13" t="s">
        <v>76</v>
      </c>
      <c r="AY263" s="197" t="s">
        <v>160</v>
      </c>
    </row>
    <row r="264" s="14" customFormat="1">
      <c r="A264" s="14"/>
      <c r="B264" s="203"/>
      <c r="C264" s="14"/>
      <c r="D264" s="196" t="s">
        <v>168</v>
      </c>
      <c r="E264" s="204" t="s">
        <v>1</v>
      </c>
      <c r="F264" s="205" t="s">
        <v>359</v>
      </c>
      <c r="G264" s="14"/>
      <c r="H264" s="206">
        <v>469.30000000000001</v>
      </c>
      <c r="I264" s="207"/>
      <c r="J264" s="14"/>
      <c r="K264" s="14"/>
      <c r="L264" s="203"/>
      <c r="M264" s="208"/>
      <c r="N264" s="209"/>
      <c r="O264" s="209"/>
      <c r="P264" s="209"/>
      <c r="Q264" s="209"/>
      <c r="R264" s="209"/>
      <c r="S264" s="209"/>
      <c r="T264" s="21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04" t="s">
        <v>168</v>
      </c>
      <c r="AU264" s="204" t="s">
        <v>85</v>
      </c>
      <c r="AV264" s="14" t="s">
        <v>85</v>
      </c>
      <c r="AW264" s="14" t="s">
        <v>34</v>
      </c>
      <c r="AX264" s="14" t="s">
        <v>76</v>
      </c>
      <c r="AY264" s="204" t="s">
        <v>160</v>
      </c>
    </row>
    <row r="265" s="14" customFormat="1">
      <c r="A265" s="14"/>
      <c r="B265" s="203"/>
      <c r="C265" s="14"/>
      <c r="D265" s="196" t="s">
        <v>168</v>
      </c>
      <c r="E265" s="204" t="s">
        <v>1</v>
      </c>
      <c r="F265" s="205" t="s">
        <v>360</v>
      </c>
      <c r="G265" s="14"/>
      <c r="H265" s="206">
        <v>-52.359999999999999</v>
      </c>
      <c r="I265" s="207"/>
      <c r="J265" s="14"/>
      <c r="K265" s="14"/>
      <c r="L265" s="203"/>
      <c r="M265" s="208"/>
      <c r="N265" s="209"/>
      <c r="O265" s="209"/>
      <c r="P265" s="209"/>
      <c r="Q265" s="209"/>
      <c r="R265" s="209"/>
      <c r="S265" s="209"/>
      <c r="T265" s="21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04" t="s">
        <v>168</v>
      </c>
      <c r="AU265" s="204" t="s">
        <v>85</v>
      </c>
      <c r="AV265" s="14" t="s">
        <v>85</v>
      </c>
      <c r="AW265" s="14" t="s">
        <v>34</v>
      </c>
      <c r="AX265" s="14" t="s">
        <v>76</v>
      </c>
      <c r="AY265" s="204" t="s">
        <v>160</v>
      </c>
    </row>
    <row r="266" s="14" customFormat="1">
      <c r="A266" s="14"/>
      <c r="B266" s="203"/>
      <c r="C266" s="14"/>
      <c r="D266" s="196" t="s">
        <v>168</v>
      </c>
      <c r="E266" s="204" t="s">
        <v>1</v>
      </c>
      <c r="F266" s="205" t="s">
        <v>361</v>
      </c>
      <c r="G266" s="14"/>
      <c r="H266" s="206">
        <v>219.92499999999998</v>
      </c>
      <c r="I266" s="207"/>
      <c r="J266" s="14"/>
      <c r="K266" s="14"/>
      <c r="L266" s="203"/>
      <c r="M266" s="208"/>
      <c r="N266" s="209"/>
      <c r="O266" s="209"/>
      <c r="P266" s="209"/>
      <c r="Q266" s="209"/>
      <c r="R266" s="209"/>
      <c r="S266" s="209"/>
      <c r="T266" s="21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04" t="s">
        <v>168</v>
      </c>
      <c r="AU266" s="204" t="s">
        <v>85</v>
      </c>
      <c r="AV266" s="14" t="s">
        <v>85</v>
      </c>
      <c r="AW266" s="14" t="s">
        <v>34</v>
      </c>
      <c r="AX266" s="14" t="s">
        <v>76</v>
      </c>
      <c r="AY266" s="204" t="s">
        <v>160</v>
      </c>
    </row>
    <row r="267" s="16" customFormat="1">
      <c r="A267" s="16"/>
      <c r="B267" s="219"/>
      <c r="C267" s="16"/>
      <c r="D267" s="196" t="s">
        <v>168</v>
      </c>
      <c r="E267" s="220" t="s">
        <v>1</v>
      </c>
      <c r="F267" s="221" t="s">
        <v>184</v>
      </c>
      <c r="G267" s="16"/>
      <c r="H267" s="222">
        <v>636.86500000000001</v>
      </c>
      <c r="I267" s="223"/>
      <c r="J267" s="16"/>
      <c r="K267" s="16"/>
      <c r="L267" s="219"/>
      <c r="M267" s="224"/>
      <c r="N267" s="225"/>
      <c r="O267" s="225"/>
      <c r="P267" s="225"/>
      <c r="Q267" s="225"/>
      <c r="R267" s="225"/>
      <c r="S267" s="225"/>
      <c r="T267" s="226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T267" s="220" t="s">
        <v>168</v>
      </c>
      <c r="AU267" s="220" t="s">
        <v>85</v>
      </c>
      <c r="AV267" s="16" t="s">
        <v>185</v>
      </c>
      <c r="AW267" s="16" t="s">
        <v>34</v>
      </c>
      <c r="AX267" s="16" t="s">
        <v>76</v>
      </c>
      <c r="AY267" s="220" t="s">
        <v>160</v>
      </c>
    </row>
    <row r="268" s="15" customFormat="1">
      <c r="A268" s="15"/>
      <c r="B268" s="211"/>
      <c r="C268" s="15"/>
      <c r="D268" s="196" t="s">
        <v>168</v>
      </c>
      <c r="E268" s="212" t="s">
        <v>1</v>
      </c>
      <c r="F268" s="213" t="s">
        <v>171</v>
      </c>
      <c r="G268" s="15"/>
      <c r="H268" s="214">
        <v>884.95299999999986</v>
      </c>
      <c r="I268" s="215"/>
      <c r="J268" s="15"/>
      <c r="K268" s="15"/>
      <c r="L268" s="211"/>
      <c r="M268" s="216"/>
      <c r="N268" s="217"/>
      <c r="O268" s="217"/>
      <c r="P268" s="217"/>
      <c r="Q268" s="217"/>
      <c r="R268" s="217"/>
      <c r="S268" s="217"/>
      <c r="T268" s="218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12" t="s">
        <v>168</v>
      </c>
      <c r="AU268" s="212" t="s">
        <v>85</v>
      </c>
      <c r="AV268" s="15" t="s">
        <v>166</v>
      </c>
      <c r="AW268" s="15" t="s">
        <v>34</v>
      </c>
      <c r="AX268" s="15" t="s">
        <v>83</v>
      </c>
      <c r="AY268" s="212" t="s">
        <v>160</v>
      </c>
    </row>
    <row r="269" s="2" customFormat="1" ht="24.15" customHeight="1">
      <c r="A269" s="38"/>
      <c r="B269" s="180"/>
      <c r="C269" s="181" t="s">
        <v>362</v>
      </c>
      <c r="D269" s="181" t="s">
        <v>162</v>
      </c>
      <c r="E269" s="182" t="s">
        <v>363</v>
      </c>
      <c r="F269" s="183" t="s">
        <v>364</v>
      </c>
      <c r="G269" s="184" t="s">
        <v>165</v>
      </c>
      <c r="H269" s="185">
        <v>153.05000000000001</v>
      </c>
      <c r="I269" s="186"/>
      <c r="J269" s="187">
        <f>ROUND(I269*H269,2)</f>
        <v>0</v>
      </c>
      <c r="K269" s="188"/>
      <c r="L269" s="39"/>
      <c r="M269" s="189" t="s">
        <v>1</v>
      </c>
      <c r="N269" s="190" t="s">
        <v>41</v>
      </c>
      <c r="O269" s="77"/>
      <c r="P269" s="191">
        <f>O269*H269</f>
        <v>0</v>
      </c>
      <c r="Q269" s="191">
        <v>0.018380000000000001</v>
      </c>
      <c r="R269" s="191">
        <f>Q269*H269</f>
        <v>2.8130590000000004</v>
      </c>
      <c r="S269" s="191">
        <v>0</v>
      </c>
      <c r="T269" s="192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193" t="s">
        <v>166</v>
      </c>
      <c r="AT269" s="193" t="s">
        <v>162</v>
      </c>
      <c r="AU269" s="193" t="s">
        <v>85</v>
      </c>
      <c r="AY269" s="19" t="s">
        <v>160</v>
      </c>
      <c r="BE269" s="194">
        <f>IF(N269="základní",J269,0)</f>
        <v>0</v>
      </c>
      <c r="BF269" s="194">
        <f>IF(N269="snížená",J269,0)</f>
        <v>0</v>
      </c>
      <c r="BG269" s="194">
        <f>IF(N269="zákl. přenesená",J269,0)</f>
        <v>0</v>
      </c>
      <c r="BH269" s="194">
        <f>IF(N269="sníž. přenesená",J269,0)</f>
        <v>0</v>
      </c>
      <c r="BI269" s="194">
        <f>IF(N269="nulová",J269,0)</f>
        <v>0</v>
      </c>
      <c r="BJ269" s="19" t="s">
        <v>83</v>
      </c>
      <c r="BK269" s="194">
        <f>ROUND(I269*H269,2)</f>
        <v>0</v>
      </c>
      <c r="BL269" s="19" t="s">
        <v>166</v>
      </c>
      <c r="BM269" s="193" t="s">
        <v>365</v>
      </c>
    </row>
    <row r="270" s="14" customFormat="1">
      <c r="A270" s="14"/>
      <c r="B270" s="203"/>
      <c r="C270" s="14"/>
      <c r="D270" s="196" t="s">
        <v>168</v>
      </c>
      <c r="E270" s="204" t="s">
        <v>1</v>
      </c>
      <c r="F270" s="205" t="s">
        <v>366</v>
      </c>
      <c r="G270" s="14"/>
      <c r="H270" s="206">
        <v>155.25</v>
      </c>
      <c r="I270" s="207"/>
      <c r="J270" s="14"/>
      <c r="K270" s="14"/>
      <c r="L270" s="203"/>
      <c r="M270" s="208"/>
      <c r="N270" s="209"/>
      <c r="O270" s="209"/>
      <c r="P270" s="209"/>
      <c r="Q270" s="209"/>
      <c r="R270" s="209"/>
      <c r="S270" s="209"/>
      <c r="T270" s="21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04" t="s">
        <v>168</v>
      </c>
      <c r="AU270" s="204" t="s">
        <v>85</v>
      </c>
      <c r="AV270" s="14" t="s">
        <v>85</v>
      </c>
      <c r="AW270" s="14" t="s">
        <v>34</v>
      </c>
      <c r="AX270" s="14" t="s">
        <v>76</v>
      </c>
      <c r="AY270" s="204" t="s">
        <v>160</v>
      </c>
    </row>
    <row r="271" s="14" customFormat="1">
      <c r="A271" s="14"/>
      <c r="B271" s="203"/>
      <c r="C271" s="14"/>
      <c r="D271" s="196" t="s">
        <v>168</v>
      </c>
      <c r="E271" s="204" t="s">
        <v>1</v>
      </c>
      <c r="F271" s="205" t="s">
        <v>367</v>
      </c>
      <c r="G271" s="14"/>
      <c r="H271" s="206">
        <v>-9.6000000000000014</v>
      </c>
      <c r="I271" s="207"/>
      <c r="J271" s="14"/>
      <c r="K271" s="14"/>
      <c r="L271" s="203"/>
      <c r="M271" s="208"/>
      <c r="N271" s="209"/>
      <c r="O271" s="209"/>
      <c r="P271" s="209"/>
      <c r="Q271" s="209"/>
      <c r="R271" s="209"/>
      <c r="S271" s="209"/>
      <c r="T271" s="21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04" t="s">
        <v>168</v>
      </c>
      <c r="AU271" s="204" t="s">
        <v>85</v>
      </c>
      <c r="AV271" s="14" t="s">
        <v>85</v>
      </c>
      <c r="AW271" s="14" t="s">
        <v>34</v>
      </c>
      <c r="AX271" s="14" t="s">
        <v>76</v>
      </c>
      <c r="AY271" s="204" t="s">
        <v>160</v>
      </c>
    </row>
    <row r="272" s="16" customFormat="1">
      <c r="A272" s="16"/>
      <c r="B272" s="219"/>
      <c r="C272" s="16"/>
      <c r="D272" s="196" t="s">
        <v>168</v>
      </c>
      <c r="E272" s="220" t="s">
        <v>1</v>
      </c>
      <c r="F272" s="221" t="s">
        <v>184</v>
      </c>
      <c r="G272" s="16"/>
      <c r="H272" s="222">
        <v>145.65000000000001</v>
      </c>
      <c r="I272" s="223"/>
      <c r="J272" s="16"/>
      <c r="K272" s="16"/>
      <c r="L272" s="219"/>
      <c r="M272" s="224"/>
      <c r="N272" s="225"/>
      <c r="O272" s="225"/>
      <c r="P272" s="225"/>
      <c r="Q272" s="225"/>
      <c r="R272" s="225"/>
      <c r="S272" s="225"/>
      <c r="T272" s="226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T272" s="220" t="s">
        <v>168</v>
      </c>
      <c r="AU272" s="220" t="s">
        <v>85</v>
      </c>
      <c r="AV272" s="16" t="s">
        <v>185</v>
      </c>
      <c r="AW272" s="16" t="s">
        <v>34</v>
      </c>
      <c r="AX272" s="16" t="s">
        <v>76</v>
      </c>
      <c r="AY272" s="220" t="s">
        <v>160</v>
      </c>
    </row>
    <row r="273" s="14" customFormat="1">
      <c r="A273" s="14"/>
      <c r="B273" s="203"/>
      <c r="C273" s="14"/>
      <c r="D273" s="196" t="s">
        <v>168</v>
      </c>
      <c r="E273" s="204" t="s">
        <v>1</v>
      </c>
      <c r="F273" s="205" t="s">
        <v>256</v>
      </c>
      <c r="G273" s="14"/>
      <c r="H273" s="206">
        <v>3.8999999999999999</v>
      </c>
      <c r="I273" s="207"/>
      <c r="J273" s="14"/>
      <c r="K273" s="14"/>
      <c r="L273" s="203"/>
      <c r="M273" s="208"/>
      <c r="N273" s="209"/>
      <c r="O273" s="209"/>
      <c r="P273" s="209"/>
      <c r="Q273" s="209"/>
      <c r="R273" s="209"/>
      <c r="S273" s="209"/>
      <c r="T273" s="21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04" t="s">
        <v>168</v>
      </c>
      <c r="AU273" s="204" t="s">
        <v>85</v>
      </c>
      <c r="AV273" s="14" t="s">
        <v>85</v>
      </c>
      <c r="AW273" s="14" t="s">
        <v>34</v>
      </c>
      <c r="AX273" s="14" t="s">
        <v>76</v>
      </c>
      <c r="AY273" s="204" t="s">
        <v>160</v>
      </c>
    </row>
    <row r="274" s="14" customFormat="1">
      <c r="A274" s="14"/>
      <c r="B274" s="203"/>
      <c r="C274" s="14"/>
      <c r="D274" s="196" t="s">
        <v>168</v>
      </c>
      <c r="E274" s="204" t="s">
        <v>1</v>
      </c>
      <c r="F274" s="205" t="s">
        <v>257</v>
      </c>
      <c r="G274" s="14"/>
      <c r="H274" s="206">
        <v>2.5</v>
      </c>
      <c r="I274" s="207"/>
      <c r="J274" s="14"/>
      <c r="K274" s="14"/>
      <c r="L274" s="203"/>
      <c r="M274" s="208"/>
      <c r="N274" s="209"/>
      <c r="O274" s="209"/>
      <c r="P274" s="209"/>
      <c r="Q274" s="209"/>
      <c r="R274" s="209"/>
      <c r="S274" s="209"/>
      <c r="T274" s="21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04" t="s">
        <v>168</v>
      </c>
      <c r="AU274" s="204" t="s">
        <v>85</v>
      </c>
      <c r="AV274" s="14" t="s">
        <v>85</v>
      </c>
      <c r="AW274" s="14" t="s">
        <v>34</v>
      </c>
      <c r="AX274" s="14" t="s">
        <v>76</v>
      </c>
      <c r="AY274" s="204" t="s">
        <v>160</v>
      </c>
    </row>
    <row r="275" s="14" customFormat="1">
      <c r="A275" s="14"/>
      <c r="B275" s="203"/>
      <c r="C275" s="14"/>
      <c r="D275" s="196" t="s">
        <v>168</v>
      </c>
      <c r="E275" s="204" t="s">
        <v>1</v>
      </c>
      <c r="F275" s="205" t="s">
        <v>83</v>
      </c>
      <c r="G275" s="14"/>
      <c r="H275" s="206">
        <v>1</v>
      </c>
      <c r="I275" s="207"/>
      <c r="J275" s="14"/>
      <c r="K275" s="14"/>
      <c r="L275" s="203"/>
      <c r="M275" s="208"/>
      <c r="N275" s="209"/>
      <c r="O275" s="209"/>
      <c r="P275" s="209"/>
      <c r="Q275" s="209"/>
      <c r="R275" s="209"/>
      <c r="S275" s="209"/>
      <c r="T275" s="21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04" t="s">
        <v>168</v>
      </c>
      <c r="AU275" s="204" t="s">
        <v>85</v>
      </c>
      <c r="AV275" s="14" t="s">
        <v>85</v>
      </c>
      <c r="AW275" s="14" t="s">
        <v>34</v>
      </c>
      <c r="AX275" s="14" t="s">
        <v>76</v>
      </c>
      <c r="AY275" s="204" t="s">
        <v>160</v>
      </c>
    </row>
    <row r="276" s="16" customFormat="1">
      <c r="A276" s="16"/>
      <c r="B276" s="219"/>
      <c r="C276" s="16"/>
      <c r="D276" s="196" t="s">
        <v>168</v>
      </c>
      <c r="E276" s="220" t="s">
        <v>1</v>
      </c>
      <c r="F276" s="221" t="s">
        <v>184</v>
      </c>
      <c r="G276" s="16"/>
      <c r="H276" s="222">
        <v>7.4000000000000004</v>
      </c>
      <c r="I276" s="223"/>
      <c r="J276" s="16"/>
      <c r="K276" s="16"/>
      <c r="L276" s="219"/>
      <c r="M276" s="224"/>
      <c r="N276" s="225"/>
      <c r="O276" s="225"/>
      <c r="P276" s="225"/>
      <c r="Q276" s="225"/>
      <c r="R276" s="225"/>
      <c r="S276" s="225"/>
      <c r="T276" s="226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T276" s="220" t="s">
        <v>168</v>
      </c>
      <c r="AU276" s="220" t="s">
        <v>85</v>
      </c>
      <c r="AV276" s="16" t="s">
        <v>185</v>
      </c>
      <c r="AW276" s="16" t="s">
        <v>34</v>
      </c>
      <c r="AX276" s="16" t="s">
        <v>76</v>
      </c>
      <c r="AY276" s="220" t="s">
        <v>160</v>
      </c>
    </row>
    <row r="277" s="15" customFormat="1">
      <c r="A277" s="15"/>
      <c r="B277" s="211"/>
      <c r="C277" s="15"/>
      <c r="D277" s="196" t="s">
        <v>168</v>
      </c>
      <c r="E277" s="212" t="s">
        <v>1</v>
      </c>
      <c r="F277" s="213" t="s">
        <v>171</v>
      </c>
      <c r="G277" s="15"/>
      <c r="H277" s="214">
        <v>153.05000000000001</v>
      </c>
      <c r="I277" s="215"/>
      <c r="J277" s="15"/>
      <c r="K277" s="15"/>
      <c r="L277" s="211"/>
      <c r="M277" s="216"/>
      <c r="N277" s="217"/>
      <c r="O277" s="217"/>
      <c r="P277" s="217"/>
      <c r="Q277" s="217"/>
      <c r="R277" s="217"/>
      <c r="S277" s="217"/>
      <c r="T277" s="218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12" t="s">
        <v>168</v>
      </c>
      <c r="AU277" s="212" t="s">
        <v>85</v>
      </c>
      <c r="AV277" s="15" t="s">
        <v>166</v>
      </c>
      <c r="AW277" s="15" t="s">
        <v>34</v>
      </c>
      <c r="AX277" s="15" t="s">
        <v>83</v>
      </c>
      <c r="AY277" s="212" t="s">
        <v>160</v>
      </c>
    </row>
    <row r="278" s="2" customFormat="1" ht="24.15" customHeight="1">
      <c r="A278" s="38"/>
      <c r="B278" s="180"/>
      <c r="C278" s="181" t="s">
        <v>368</v>
      </c>
      <c r="D278" s="181" t="s">
        <v>162</v>
      </c>
      <c r="E278" s="182" t="s">
        <v>369</v>
      </c>
      <c r="F278" s="183" t="s">
        <v>370</v>
      </c>
      <c r="G278" s="184" t="s">
        <v>165</v>
      </c>
      <c r="H278" s="185">
        <v>15.880000000000001</v>
      </c>
      <c r="I278" s="186"/>
      <c r="J278" s="187">
        <f>ROUND(I278*H278,2)</f>
        <v>0</v>
      </c>
      <c r="K278" s="188"/>
      <c r="L278" s="39"/>
      <c r="M278" s="189" t="s">
        <v>1</v>
      </c>
      <c r="N278" s="190" t="s">
        <v>41</v>
      </c>
      <c r="O278" s="77"/>
      <c r="P278" s="191">
        <f>O278*H278</f>
        <v>0</v>
      </c>
      <c r="Q278" s="191">
        <v>0.032050000000000002</v>
      </c>
      <c r="R278" s="191">
        <f>Q278*H278</f>
        <v>0.50895400000000002</v>
      </c>
      <c r="S278" s="191">
        <v>0</v>
      </c>
      <c r="T278" s="192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193" t="s">
        <v>166</v>
      </c>
      <c r="AT278" s="193" t="s">
        <v>162</v>
      </c>
      <c r="AU278" s="193" t="s">
        <v>85</v>
      </c>
      <c r="AY278" s="19" t="s">
        <v>160</v>
      </c>
      <c r="BE278" s="194">
        <f>IF(N278="základní",J278,0)</f>
        <v>0</v>
      </c>
      <c r="BF278" s="194">
        <f>IF(N278="snížená",J278,0)</f>
        <v>0</v>
      </c>
      <c r="BG278" s="194">
        <f>IF(N278="zákl. přenesená",J278,0)</f>
        <v>0</v>
      </c>
      <c r="BH278" s="194">
        <f>IF(N278="sníž. přenesená",J278,0)</f>
        <v>0</v>
      </c>
      <c r="BI278" s="194">
        <f>IF(N278="nulová",J278,0)</f>
        <v>0</v>
      </c>
      <c r="BJ278" s="19" t="s">
        <v>83</v>
      </c>
      <c r="BK278" s="194">
        <f>ROUND(I278*H278,2)</f>
        <v>0</v>
      </c>
      <c r="BL278" s="19" t="s">
        <v>166</v>
      </c>
      <c r="BM278" s="193" t="s">
        <v>371</v>
      </c>
    </row>
    <row r="279" s="14" customFormat="1">
      <c r="A279" s="14"/>
      <c r="B279" s="203"/>
      <c r="C279" s="14"/>
      <c r="D279" s="196" t="s">
        <v>168</v>
      </c>
      <c r="E279" s="204" t="s">
        <v>1</v>
      </c>
      <c r="F279" s="205" t="s">
        <v>372</v>
      </c>
      <c r="G279" s="14"/>
      <c r="H279" s="206">
        <v>5.7599999999999998</v>
      </c>
      <c r="I279" s="207"/>
      <c r="J279" s="14"/>
      <c r="K279" s="14"/>
      <c r="L279" s="203"/>
      <c r="M279" s="208"/>
      <c r="N279" s="209"/>
      <c r="O279" s="209"/>
      <c r="P279" s="209"/>
      <c r="Q279" s="209"/>
      <c r="R279" s="209"/>
      <c r="S279" s="209"/>
      <c r="T279" s="21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04" t="s">
        <v>168</v>
      </c>
      <c r="AU279" s="204" t="s">
        <v>85</v>
      </c>
      <c r="AV279" s="14" t="s">
        <v>85</v>
      </c>
      <c r="AW279" s="14" t="s">
        <v>34</v>
      </c>
      <c r="AX279" s="14" t="s">
        <v>76</v>
      </c>
      <c r="AY279" s="204" t="s">
        <v>160</v>
      </c>
    </row>
    <row r="280" s="14" customFormat="1">
      <c r="A280" s="14"/>
      <c r="B280" s="203"/>
      <c r="C280" s="14"/>
      <c r="D280" s="196" t="s">
        <v>168</v>
      </c>
      <c r="E280" s="204" t="s">
        <v>1</v>
      </c>
      <c r="F280" s="205" t="s">
        <v>373</v>
      </c>
      <c r="G280" s="14"/>
      <c r="H280" s="206">
        <v>7.4399999999999995</v>
      </c>
      <c r="I280" s="207"/>
      <c r="J280" s="14"/>
      <c r="K280" s="14"/>
      <c r="L280" s="203"/>
      <c r="M280" s="208"/>
      <c r="N280" s="209"/>
      <c r="O280" s="209"/>
      <c r="P280" s="209"/>
      <c r="Q280" s="209"/>
      <c r="R280" s="209"/>
      <c r="S280" s="209"/>
      <c r="T280" s="21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04" t="s">
        <v>168</v>
      </c>
      <c r="AU280" s="204" t="s">
        <v>85</v>
      </c>
      <c r="AV280" s="14" t="s">
        <v>85</v>
      </c>
      <c r="AW280" s="14" t="s">
        <v>34</v>
      </c>
      <c r="AX280" s="14" t="s">
        <v>76</v>
      </c>
      <c r="AY280" s="204" t="s">
        <v>160</v>
      </c>
    </row>
    <row r="281" s="14" customFormat="1">
      <c r="A281" s="14"/>
      <c r="B281" s="203"/>
      <c r="C281" s="14"/>
      <c r="D281" s="196" t="s">
        <v>168</v>
      </c>
      <c r="E281" s="204" t="s">
        <v>1</v>
      </c>
      <c r="F281" s="205" t="s">
        <v>374</v>
      </c>
      <c r="G281" s="14"/>
      <c r="H281" s="206">
        <v>2.6800000000000002</v>
      </c>
      <c r="I281" s="207"/>
      <c r="J281" s="14"/>
      <c r="K281" s="14"/>
      <c r="L281" s="203"/>
      <c r="M281" s="208"/>
      <c r="N281" s="209"/>
      <c r="O281" s="209"/>
      <c r="P281" s="209"/>
      <c r="Q281" s="209"/>
      <c r="R281" s="209"/>
      <c r="S281" s="209"/>
      <c r="T281" s="21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04" t="s">
        <v>168</v>
      </c>
      <c r="AU281" s="204" t="s">
        <v>85</v>
      </c>
      <c r="AV281" s="14" t="s">
        <v>85</v>
      </c>
      <c r="AW281" s="14" t="s">
        <v>34</v>
      </c>
      <c r="AX281" s="14" t="s">
        <v>76</v>
      </c>
      <c r="AY281" s="204" t="s">
        <v>160</v>
      </c>
    </row>
    <row r="282" s="15" customFormat="1">
      <c r="A282" s="15"/>
      <c r="B282" s="211"/>
      <c r="C282" s="15"/>
      <c r="D282" s="196" t="s">
        <v>168</v>
      </c>
      <c r="E282" s="212" t="s">
        <v>1</v>
      </c>
      <c r="F282" s="213" t="s">
        <v>171</v>
      </c>
      <c r="G282" s="15"/>
      <c r="H282" s="214">
        <v>15.879999999999999</v>
      </c>
      <c r="I282" s="215"/>
      <c r="J282" s="15"/>
      <c r="K282" s="15"/>
      <c r="L282" s="211"/>
      <c r="M282" s="216"/>
      <c r="N282" s="217"/>
      <c r="O282" s="217"/>
      <c r="P282" s="217"/>
      <c r="Q282" s="217"/>
      <c r="R282" s="217"/>
      <c r="S282" s="217"/>
      <c r="T282" s="218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12" t="s">
        <v>168</v>
      </c>
      <c r="AU282" s="212" t="s">
        <v>85</v>
      </c>
      <c r="AV282" s="15" t="s">
        <v>166</v>
      </c>
      <c r="AW282" s="15" t="s">
        <v>34</v>
      </c>
      <c r="AX282" s="15" t="s">
        <v>83</v>
      </c>
      <c r="AY282" s="212" t="s">
        <v>160</v>
      </c>
    </row>
    <row r="283" s="2" customFormat="1" ht="44.25" customHeight="1">
      <c r="A283" s="38"/>
      <c r="B283" s="180"/>
      <c r="C283" s="181" t="s">
        <v>375</v>
      </c>
      <c r="D283" s="181" t="s">
        <v>162</v>
      </c>
      <c r="E283" s="182" t="s">
        <v>376</v>
      </c>
      <c r="F283" s="183" t="s">
        <v>377</v>
      </c>
      <c r="G283" s="184" t="s">
        <v>165</v>
      </c>
      <c r="H283" s="185">
        <v>884.95299999999997</v>
      </c>
      <c r="I283" s="186"/>
      <c r="J283" s="187">
        <f>ROUND(I283*H283,2)</f>
        <v>0</v>
      </c>
      <c r="K283" s="188"/>
      <c r="L283" s="39"/>
      <c r="M283" s="189" t="s">
        <v>1</v>
      </c>
      <c r="N283" s="190" t="s">
        <v>41</v>
      </c>
      <c r="O283" s="77"/>
      <c r="P283" s="191">
        <f>O283*H283</f>
        <v>0</v>
      </c>
      <c r="Q283" s="191">
        <v>0.0206</v>
      </c>
      <c r="R283" s="191">
        <f>Q283*H283</f>
        <v>18.230031799999999</v>
      </c>
      <c r="S283" s="191">
        <v>0</v>
      </c>
      <c r="T283" s="192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193" t="s">
        <v>166</v>
      </c>
      <c r="AT283" s="193" t="s">
        <v>162</v>
      </c>
      <c r="AU283" s="193" t="s">
        <v>85</v>
      </c>
      <c r="AY283" s="19" t="s">
        <v>160</v>
      </c>
      <c r="BE283" s="194">
        <f>IF(N283="základní",J283,0)</f>
        <v>0</v>
      </c>
      <c r="BF283" s="194">
        <f>IF(N283="snížená",J283,0)</f>
        <v>0</v>
      </c>
      <c r="BG283" s="194">
        <f>IF(N283="zákl. přenesená",J283,0)</f>
        <v>0</v>
      </c>
      <c r="BH283" s="194">
        <f>IF(N283="sníž. přenesená",J283,0)</f>
        <v>0</v>
      </c>
      <c r="BI283" s="194">
        <f>IF(N283="nulová",J283,0)</f>
        <v>0</v>
      </c>
      <c r="BJ283" s="19" t="s">
        <v>83</v>
      </c>
      <c r="BK283" s="194">
        <f>ROUND(I283*H283,2)</f>
        <v>0</v>
      </c>
      <c r="BL283" s="19" t="s">
        <v>166</v>
      </c>
      <c r="BM283" s="193" t="s">
        <v>378</v>
      </c>
    </row>
    <row r="284" s="13" customFormat="1">
      <c r="A284" s="13"/>
      <c r="B284" s="195"/>
      <c r="C284" s="13"/>
      <c r="D284" s="196" t="s">
        <v>168</v>
      </c>
      <c r="E284" s="197" t="s">
        <v>1</v>
      </c>
      <c r="F284" s="198" t="s">
        <v>355</v>
      </c>
      <c r="G284" s="13"/>
      <c r="H284" s="197" t="s">
        <v>1</v>
      </c>
      <c r="I284" s="199"/>
      <c r="J284" s="13"/>
      <c r="K284" s="13"/>
      <c r="L284" s="195"/>
      <c r="M284" s="200"/>
      <c r="N284" s="201"/>
      <c r="O284" s="201"/>
      <c r="P284" s="201"/>
      <c r="Q284" s="201"/>
      <c r="R284" s="201"/>
      <c r="S284" s="201"/>
      <c r="T284" s="20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7" t="s">
        <v>168</v>
      </c>
      <c r="AU284" s="197" t="s">
        <v>85</v>
      </c>
      <c r="AV284" s="13" t="s">
        <v>83</v>
      </c>
      <c r="AW284" s="13" t="s">
        <v>34</v>
      </c>
      <c r="AX284" s="13" t="s">
        <v>76</v>
      </c>
      <c r="AY284" s="197" t="s">
        <v>160</v>
      </c>
    </row>
    <row r="285" s="14" customFormat="1">
      <c r="A285" s="14"/>
      <c r="B285" s="203"/>
      <c r="C285" s="14"/>
      <c r="D285" s="196" t="s">
        <v>168</v>
      </c>
      <c r="E285" s="204" t="s">
        <v>1</v>
      </c>
      <c r="F285" s="205" t="s">
        <v>356</v>
      </c>
      <c r="G285" s="14"/>
      <c r="H285" s="206">
        <v>296.39999999999998</v>
      </c>
      <c r="I285" s="207"/>
      <c r="J285" s="14"/>
      <c r="K285" s="14"/>
      <c r="L285" s="203"/>
      <c r="M285" s="208"/>
      <c r="N285" s="209"/>
      <c r="O285" s="209"/>
      <c r="P285" s="209"/>
      <c r="Q285" s="209"/>
      <c r="R285" s="209"/>
      <c r="S285" s="209"/>
      <c r="T285" s="21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04" t="s">
        <v>168</v>
      </c>
      <c r="AU285" s="204" t="s">
        <v>85</v>
      </c>
      <c r="AV285" s="14" t="s">
        <v>85</v>
      </c>
      <c r="AW285" s="14" t="s">
        <v>34</v>
      </c>
      <c r="AX285" s="14" t="s">
        <v>76</v>
      </c>
      <c r="AY285" s="204" t="s">
        <v>160</v>
      </c>
    </row>
    <row r="286" s="14" customFormat="1">
      <c r="A286" s="14"/>
      <c r="B286" s="203"/>
      <c r="C286" s="14"/>
      <c r="D286" s="196" t="s">
        <v>168</v>
      </c>
      <c r="E286" s="204" t="s">
        <v>1</v>
      </c>
      <c r="F286" s="205" t="s">
        <v>357</v>
      </c>
      <c r="G286" s="14"/>
      <c r="H286" s="206">
        <v>-44.952000000000005</v>
      </c>
      <c r="I286" s="207"/>
      <c r="J286" s="14"/>
      <c r="K286" s="14"/>
      <c r="L286" s="203"/>
      <c r="M286" s="208"/>
      <c r="N286" s="209"/>
      <c r="O286" s="209"/>
      <c r="P286" s="209"/>
      <c r="Q286" s="209"/>
      <c r="R286" s="209"/>
      <c r="S286" s="209"/>
      <c r="T286" s="21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04" t="s">
        <v>168</v>
      </c>
      <c r="AU286" s="204" t="s">
        <v>85</v>
      </c>
      <c r="AV286" s="14" t="s">
        <v>85</v>
      </c>
      <c r="AW286" s="14" t="s">
        <v>34</v>
      </c>
      <c r="AX286" s="14" t="s">
        <v>76</v>
      </c>
      <c r="AY286" s="204" t="s">
        <v>160</v>
      </c>
    </row>
    <row r="287" s="14" customFormat="1">
      <c r="A287" s="14"/>
      <c r="B287" s="203"/>
      <c r="C287" s="14"/>
      <c r="D287" s="196" t="s">
        <v>168</v>
      </c>
      <c r="E287" s="204" t="s">
        <v>1</v>
      </c>
      <c r="F287" s="205" t="s">
        <v>358</v>
      </c>
      <c r="G287" s="14"/>
      <c r="H287" s="206">
        <v>-3.3599999999999999</v>
      </c>
      <c r="I287" s="207"/>
      <c r="J287" s="14"/>
      <c r="K287" s="14"/>
      <c r="L287" s="203"/>
      <c r="M287" s="208"/>
      <c r="N287" s="209"/>
      <c r="O287" s="209"/>
      <c r="P287" s="209"/>
      <c r="Q287" s="209"/>
      <c r="R287" s="209"/>
      <c r="S287" s="209"/>
      <c r="T287" s="21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04" t="s">
        <v>168</v>
      </c>
      <c r="AU287" s="204" t="s">
        <v>85</v>
      </c>
      <c r="AV287" s="14" t="s">
        <v>85</v>
      </c>
      <c r="AW287" s="14" t="s">
        <v>34</v>
      </c>
      <c r="AX287" s="14" t="s">
        <v>76</v>
      </c>
      <c r="AY287" s="204" t="s">
        <v>160</v>
      </c>
    </row>
    <row r="288" s="16" customFormat="1">
      <c r="A288" s="16"/>
      <c r="B288" s="219"/>
      <c r="C288" s="16"/>
      <c r="D288" s="196" t="s">
        <v>168</v>
      </c>
      <c r="E288" s="220" t="s">
        <v>1</v>
      </c>
      <c r="F288" s="221" t="s">
        <v>184</v>
      </c>
      <c r="G288" s="16"/>
      <c r="H288" s="222">
        <v>248.08799999999997</v>
      </c>
      <c r="I288" s="223"/>
      <c r="J288" s="16"/>
      <c r="K288" s="16"/>
      <c r="L288" s="219"/>
      <c r="M288" s="224"/>
      <c r="N288" s="225"/>
      <c r="O288" s="225"/>
      <c r="P288" s="225"/>
      <c r="Q288" s="225"/>
      <c r="R288" s="225"/>
      <c r="S288" s="225"/>
      <c r="T288" s="226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T288" s="220" t="s">
        <v>168</v>
      </c>
      <c r="AU288" s="220" t="s">
        <v>85</v>
      </c>
      <c r="AV288" s="16" t="s">
        <v>185</v>
      </c>
      <c r="AW288" s="16" t="s">
        <v>34</v>
      </c>
      <c r="AX288" s="16" t="s">
        <v>76</v>
      </c>
      <c r="AY288" s="220" t="s">
        <v>160</v>
      </c>
    </row>
    <row r="289" s="13" customFormat="1">
      <c r="A289" s="13"/>
      <c r="B289" s="195"/>
      <c r="C289" s="13"/>
      <c r="D289" s="196" t="s">
        <v>168</v>
      </c>
      <c r="E289" s="197" t="s">
        <v>1</v>
      </c>
      <c r="F289" s="198" t="s">
        <v>355</v>
      </c>
      <c r="G289" s="13"/>
      <c r="H289" s="197" t="s">
        <v>1</v>
      </c>
      <c r="I289" s="199"/>
      <c r="J289" s="13"/>
      <c r="K289" s="13"/>
      <c r="L289" s="195"/>
      <c r="M289" s="200"/>
      <c r="N289" s="201"/>
      <c r="O289" s="201"/>
      <c r="P289" s="201"/>
      <c r="Q289" s="201"/>
      <c r="R289" s="201"/>
      <c r="S289" s="201"/>
      <c r="T289" s="20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7" t="s">
        <v>168</v>
      </c>
      <c r="AU289" s="197" t="s">
        <v>85</v>
      </c>
      <c r="AV289" s="13" t="s">
        <v>83</v>
      </c>
      <c r="AW289" s="13" t="s">
        <v>34</v>
      </c>
      <c r="AX289" s="13" t="s">
        <v>76</v>
      </c>
      <c r="AY289" s="197" t="s">
        <v>160</v>
      </c>
    </row>
    <row r="290" s="14" customFormat="1">
      <c r="A290" s="14"/>
      <c r="B290" s="203"/>
      <c r="C290" s="14"/>
      <c r="D290" s="196" t="s">
        <v>168</v>
      </c>
      <c r="E290" s="204" t="s">
        <v>1</v>
      </c>
      <c r="F290" s="205" t="s">
        <v>359</v>
      </c>
      <c r="G290" s="14"/>
      <c r="H290" s="206">
        <v>469.30000000000001</v>
      </c>
      <c r="I290" s="207"/>
      <c r="J290" s="14"/>
      <c r="K290" s="14"/>
      <c r="L290" s="203"/>
      <c r="M290" s="208"/>
      <c r="N290" s="209"/>
      <c r="O290" s="209"/>
      <c r="P290" s="209"/>
      <c r="Q290" s="209"/>
      <c r="R290" s="209"/>
      <c r="S290" s="209"/>
      <c r="T290" s="21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04" t="s">
        <v>168</v>
      </c>
      <c r="AU290" s="204" t="s">
        <v>85</v>
      </c>
      <c r="AV290" s="14" t="s">
        <v>85</v>
      </c>
      <c r="AW290" s="14" t="s">
        <v>34</v>
      </c>
      <c r="AX290" s="14" t="s">
        <v>76</v>
      </c>
      <c r="AY290" s="204" t="s">
        <v>160</v>
      </c>
    </row>
    <row r="291" s="14" customFormat="1">
      <c r="A291" s="14"/>
      <c r="B291" s="203"/>
      <c r="C291" s="14"/>
      <c r="D291" s="196" t="s">
        <v>168</v>
      </c>
      <c r="E291" s="204" t="s">
        <v>1</v>
      </c>
      <c r="F291" s="205" t="s">
        <v>360</v>
      </c>
      <c r="G291" s="14"/>
      <c r="H291" s="206">
        <v>-52.359999999999999</v>
      </c>
      <c r="I291" s="207"/>
      <c r="J291" s="14"/>
      <c r="K291" s="14"/>
      <c r="L291" s="203"/>
      <c r="M291" s="208"/>
      <c r="N291" s="209"/>
      <c r="O291" s="209"/>
      <c r="P291" s="209"/>
      <c r="Q291" s="209"/>
      <c r="R291" s="209"/>
      <c r="S291" s="209"/>
      <c r="T291" s="21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04" t="s">
        <v>168</v>
      </c>
      <c r="AU291" s="204" t="s">
        <v>85</v>
      </c>
      <c r="AV291" s="14" t="s">
        <v>85</v>
      </c>
      <c r="AW291" s="14" t="s">
        <v>34</v>
      </c>
      <c r="AX291" s="14" t="s">
        <v>76</v>
      </c>
      <c r="AY291" s="204" t="s">
        <v>160</v>
      </c>
    </row>
    <row r="292" s="14" customFormat="1">
      <c r="A292" s="14"/>
      <c r="B292" s="203"/>
      <c r="C292" s="14"/>
      <c r="D292" s="196" t="s">
        <v>168</v>
      </c>
      <c r="E292" s="204" t="s">
        <v>1</v>
      </c>
      <c r="F292" s="205" t="s">
        <v>361</v>
      </c>
      <c r="G292" s="14"/>
      <c r="H292" s="206">
        <v>219.92499999999998</v>
      </c>
      <c r="I292" s="207"/>
      <c r="J292" s="14"/>
      <c r="K292" s="14"/>
      <c r="L292" s="203"/>
      <c r="M292" s="208"/>
      <c r="N292" s="209"/>
      <c r="O292" s="209"/>
      <c r="P292" s="209"/>
      <c r="Q292" s="209"/>
      <c r="R292" s="209"/>
      <c r="S292" s="209"/>
      <c r="T292" s="21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04" t="s">
        <v>168</v>
      </c>
      <c r="AU292" s="204" t="s">
        <v>85</v>
      </c>
      <c r="AV292" s="14" t="s">
        <v>85</v>
      </c>
      <c r="AW292" s="14" t="s">
        <v>34</v>
      </c>
      <c r="AX292" s="14" t="s">
        <v>76</v>
      </c>
      <c r="AY292" s="204" t="s">
        <v>160</v>
      </c>
    </row>
    <row r="293" s="16" customFormat="1">
      <c r="A293" s="16"/>
      <c r="B293" s="219"/>
      <c r="C293" s="16"/>
      <c r="D293" s="196" t="s">
        <v>168</v>
      </c>
      <c r="E293" s="220" t="s">
        <v>1</v>
      </c>
      <c r="F293" s="221" t="s">
        <v>184</v>
      </c>
      <c r="G293" s="16"/>
      <c r="H293" s="222">
        <v>636.86500000000001</v>
      </c>
      <c r="I293" s="223"/>
      <c r="J293" s="16"/>
      <c r="K293" s="16"/>
      <c r="L293" s="219"/>
      <c r="M293" s="224"/>
      <c r="N293" s="225"/>
      <c r="O293" s="225"/>
      <c r="P293" s="225"/>
      <c r="Q293" s="225"/>
      <c r="R293" s="225"/>
      <c r="S293" s="225"/>
      <c r="T293" s="226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T293" s="220" t="s">
        <v>168</v>
      </c>
      <c r="AU293" s="220" t="s">
        <v>85</v>
      </c>
      <c r="AV293" s="16" t="s">
        <v>185</v>
      </c>
      <c r="AW293" s="16" t="s">
        <v>34</v>
      </c>
      <c r="AX293" s="16" t="s">
        <v>76</v>
      </c>
      <c r="AY293" s="220" t="s">
        <v>160</v>
      </c>
    </row>
    <row r="294" s="15" customFormat="1">
      <c r="A294" s="15"/>
      <c r="B294" s="211"/>
      <c r="C294" s="15"/>
      <c r="D294" s="196" t="s">
        <v>168</v>
      </c>
      <c r="E294" s="212" t="s">
        <v>1</v>
      </c>
      <c r="F294" s="213" t="s">
        <v>171</v>
      </c>
      <c r="G294" s="15"/>
      <c r="H294" s="214">
        <v>884.95299999999986</v>
      </c>
      <c r="I294" s="215"/>
      <c r="J294" s="15"/>
      <c r="K294" s="15"/>
      <c r="L294" s="211"/>
      <c r="M294" s="216"/>
      <c r="N294" s="217"/>
      <c r="O294" s="217"/>
      <c r="P294" s="217"/>
      <c r="Q294" s="217"/>
      <c r="R294" s="217"/>
      <c r="S294" s="217"/>
      <c r="T294" s="218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12" t="s">
        <v>168</v>
      </c>
      <c r="AU294" s="212" t="s">
        <v>85</v>
      </c>
      <c r="AV294" s="15" t="s">
        <v>166</v>
      </c>
      <c r="AW294" s="15" t="s">
        <v>34</v>
      </c>
      <c r="AX294" s="15" t="s">
        <v>83</v>
      </c>
      <c r="AY294" s="212" t="s">
        <v>160</v>
      </c>
    </row>
    <row r="295" s="2" customFormat="1" ht="16.5" customHeight="1">
      <c r="A295" s="38"/>
      <c r="B295" s="180"/>
      <c r="C295" s="181" t="s">
        <v>379</v>
      </c>
      <c r="D295" s="181" t="s">
        <v>162</v>
      </c>
      <c r="E295" s="182" t="s">
        <v>380</v>
      </c>
      <c r="F295" s="183" t="s">
        <v>381</v>
      </c>
      <c r="G295" s="184" t="s">
        <v>165</v>
      </c>
      <c r="H295" s="185">
        <v>588.63</v>
      </c>
      <c r="I295" s="186"/>
      <c r="J295" s="187">
        <f>ROUND(I295*H295,2)</f>
        <v>0</v>
      </c>
      <c r="K295" s="188"/>
      <c r="L295" s="39"/>
      <c r="M295" s="189" t="s">
        <v>1</v>
      </c>
      <c r="N295" s="190" t="s">
        <v>41</v>
      </c>
      <c r="O295" s="77"/>
      <c r="P295" s="191">
        <f>O295*H295</f>
        <v>0</v>
      </c>
      <c r="Q295" s="191">
        <v>4.0000000000000003E-05</v>
      </c>
      <c r="R295" s="191">
        <f>Q295*H295</f>
        <v>0.023545200000000002</v>
      </c>
      <c r="S295" s="191">
        <v>6.0000000000000002E-05</v>
      </c>
      <c r="T295" s="192">
        <f>S295*H295</f>
        <v>0.035317800000000003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193" t="s">
        <v>166</v>
      </c>
      <c r="AT295" s="193" t="s">
        <v>162</v>
      </c>
      <c r="AU295" s="193" t="s">
        <v>85</v>
      </c>
      <c r="AY295" s="19" t="s">
        <v>160</v>
      </c>
      <c r="BE295" s="194">
        <f>IF(N295="základní",J295,0)</f>
        <v>0</v>
      </c>
      <c r="BF295" s="194">
        <f>IF(N295="snížená",J295,0)</f>
        <v>0</v>
      </c>
      <c r="BG295" s="194">
        <f>IF(N295="zákl. přenesená",J295,0)</f>
        <v>0</v>
      </c>
      <c r="BH295" s="194">
        <f>IF(N295="sníž. přenesená",J295,0)</f>
        <v>0</v>
      </c>
      <c r="BI295" s="194">
        <f>IF(N295="nulová",J295,0)</f>
        <v>0</v>
      </c>
      <c r="BJ295" s="19" t="s">
        <v>83</v>
      </c>
      <c r="BK295" s="194">
        <f>ROUND(I295*H295,2)</f>
        <v>0</v>
      </c>
      <c r="BL295" s="19" t="s">
        <v>166</v>
      </c>
      <c r="BM295" s="193" t="s">
        <v>382</v>
      </c>
    </row>
    <row r="296" s="14" customFormat="1">
      <c r="A296" s="14"/>
      <c r="B296" s="203"/>
      <c r="C296" s="14"/>
      <c r="D296" s="196" t="s">
        <v>168</v>
      </c>
      <c r="E296" s="204" t="s">
        <v>1</v>
      </c>
      <c r="F296" s="205" t="s">
        <v>340</v>
      </c>
      <c r="G296" s="14"/>
      <c r="H296" s="206">
        <v>297.43000000000001</v>
      </c>
      <c r="I296" s="207"/>
      <c r="J296" s="14"/>
      <c r="K296" s="14"/>
      <c r="L296" s="203"/>
      <c r="M296" s="208"/>
      <c r="N296" s="209"/>
      <c r="O296" s="209"/>
      <c r="P296" s="209"/>
      <c r="Q296" s="209"/>
      <c r="R296" s="209"/>
      <c r="S296" s="209"/>
      <c r="T296" s="21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04" t="s">
        <v>168</v>
      </c>
      <c r="AU296" s="204" t="s">
        <v>85</v>
      </c>
      <c r="AV296" s="14" t="s">
        <v>85</v>
      </c>
      <c r="AW296" s="14" t="s">
        <v>34</v>
      </c>
      <c r="AX296" s="14" t="s">
        <v>76</v>
      </c>
      <c r="AY296" s="204" t="s">
        <v>160</v>
      </c>
    </row>
    <row r="297" s="14" customFormat="1">
      <c r="A297" s="14"/>
      <c r="B297" s="203"/>
      <c r="C297" s="14"/>
      <c r="D297" s="196" t="s">
        <v>168</v>
      </c>
      <c r="E297" s="204" t="s">
        <v>1</v>
      </c>
      <c r="F297" s="205" t="s">
        <v>341</v>
      </c>
      <c r="G297" s="14"/>
      <c r="H297" s="206">
        <v>291.19999999999999</v>
      </c>
      <c r="I297" s="207"/>
      <c r="J297" s="14"/>
      <c r="K297" s="14"/>
      <c r="L297" s="203"/>
      <c r="M297" s="208"/>
      <c r="N297" s="209"/>
      <c r="O297" s="209"/>
      <c r="P297" s="209"/>
      <c r="Q297" s="209"/>
      <c r="R297" s="209"/>
      <c r="S297" s="209"/>
      <c r="T297" s="21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04" t="s">
        <v>168</v>
      </c>
      <c r="AU297" s="204" t="s">
        <v>85</v>
      </c>
      <c r="AV297" s="14" t="s">
        <v>85</v>
      </c>
      <c r="AW297" s="14" t="s">
        <v>34</v>
      </c>
      <c r="AX297" s="14" t="s">
        <v>76</v>
      </c>
      <c r="AY297" s="204" t="s">
        <v>160</v>
      </c>
    </row>
    <row r="298" s="15" customFormat="1">
      <c r="A298" s="15"/>
      <c r="B298" s="211"/>
      <c r="C298" s="15"/>
      <c r="D298" s="196" t="s">
        <v>168</v>
      </c>
      <c r="E298" s="212" t="s">
        <v>1</v>
      </c>
      <c r="F298" s="213" t="s">
        <v>171</v>
      </c>
      <c r="G298" s="15"/>
      <c r="H298" s="214">
        <v>588.63</v>
      </c>
      <c r="I298" s="215"/>
      <c r="J298" s="15"/>
      <c r="K298" s="15"/>
      <c r="L298" s="211"/>
      <c r="M298" s="216"/>
      <c r="N298" s="217"/>
      <c r="O298" s="217"/>
      <c r="P298" s="217"/>
      <c r="Q298" s="217"/>
      <c r="R298" s="217"/>
      <c r="S298" s="217"/>
      <c r="T298" s="218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12" t="s">
        <v>168</v>
      </c>
      <c r="AU298" s="212" t="s">
        <v>85</v>
      </c>
      <c r="AV298" s="15" t="s">
        <v>166</v>
      </c>
      <c r="AW298" s="15" t="s">
        <v>34</v>
      </c>
      <c r="AX298" s="15" t="s">
        <v>83</v>
      </c>
      <c r="AY298" s="212" t="s">
        <v>160</v>
      </c>
    </row>
    <row r="299" s="2" customFormat="1" ht="16.5" customHeight="1">
      <c r="A299" s="38"/>
      <c r="B299" s="180"/>
      <c r="C299" s="181" t="s">
        <v>383</v>
      </c>
      <c r="D299" s="181" t="s">
        <v>162</v>
      </c>
      <c r="E299" s="182" t="s">
        <v>384</v>
      </c>
      <c r="F299" s="183" t="s">
        <v>385</v>
      </c>
      <c r="G299" s="184" t="s">
        <v>165</v>
      </c>
      <c r="H299" s="185">
        <v>1116.0719999999999</v>
      </c>
      <c r="I299" s="186"/>
      <c r="J299" s="187">
        <f>ROUND(I299*H299,2)</f>
        <v>0</v>
      </c>
      <c r="K299" s="188"/>
      <c r="L299" s="39"/>
      <c r="M299" s="189" t="s">
        <v>1</v>
      </c>
      <c r="N299" s="190" t="s">
        <v>41</v>
      </c>
      <c r="O299" s="77"/>
      <c r="P299" s="191">
        <f>O299*H299</f>
        <v>0</v>
      </c>
      <c r="Q299" s="191">
        <v>9.0000000000000006E-05</v>
      </c>
      <c r="R299" s="191">
        <f>Q299*H299</f>
        <v>0.10044647999999999</v>
      </c>
      <c r="S299" s="191">
        <v>6.0000000000000002E-05</v>
      </c>
      <c r="T299" s="192">
        <f>S299*H299</f>
        <v>0.066964319999999994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193" t="s">
        <v>166</v>
      </c>
      <c r="AT299" s="193" t="s">
        <v>162</v>
      </c>
      <c r="AU299" s="193" t="s">
        <v>85</v>
      </c>
      <c r="AY299" s="19" t="s">
        <v>160</v>
      </c>
      <c r="BE299" s="194">
        <f>IF(N299="základní",J299,0)</f>
        <v>0</v>
      </c>
      <c r="BF299" s="194">
        <f>IF(N299="snížená",J299,0)</f>
        <v>0</v>
      </c>
      <c r="BG299" s="194">
        <f>IF(N299="zákl. přenesená",J299,0)</f>
        <v>0</v>
      </c>
      <c r="BH299" s="194">
        <f>IF(N299="sníž. přenesená",J299,0)</f>
        <v>0</v>
      </c>
      <c r="BI299" s="194">
        <f>IF(N299="nulová",J299,0)</f>
        <v>0</v>
      </c>
      <c r="BJ299" s="19" t="s">
        <v>83</v>
      </c>
      <c r="BK299" s="194">
        <f>ROUND(I299*H299,2)</f>
        <v>0</v>
      </c>
      <c r="BL299" s="19" t="s">
        <v>166</v>
      </c>
      <c r="BM299" s="193" t="s">
        <v>386</v>
      </c>
    </row>
    <row r="300" s="13" customFormat="1">
      <c r="A300" s="13"/>
      <c r="B300" s="195"/>
      <c r="C300" s="13"/>
      <c r="D300" s="196" t="s">
        <v>168</v>
      </c>
      <c r="E300" s="197" t="s">
        <v>1</v>
      </c>
      <c r="F300" s="198" t="s">
        <v>387</v>
      </c>
      <c r="G300" s="13"/>
      <c r="H300" s="197" t="s">
        <v>1</v>
      </c>
      <c r="I300" s="199"/>
      <c r="J300" s="13"/>
      <c r="K300" s="13"/>
      <c r="L300" s="195"/>
      <c r="M300" s="200"/>
      <c r="N300" s="201"/>
      <c r="O300" s="201"/>
      <c r="P300" s="201"/>
      <c r="Q300" s="201"/>
      <c r="R300" s="201"/>
      <c r="S300" s="201"/>
      <c r="T300" s="20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97" t="s">
        <v>168</v>
      </c>
      <c r="AU300" s="197" t="s">
        <v>85</v>
      </c>
      <c r="AV300" s="13" t="s">
        <v>83</v>
      </c>
      <c r="AW300" s="13" t="s">
        <v>34</v>
      </c>
      <c r="AX300" s="13" t="s">
        <v>76</v>
      </c>
      <c r="AY300" s="197" t="s">
        <v>160</v>
      </c>
    </row>
    <row r="301" s="14" customFormat="1">
      <c r="A301" s="14"/>
      <c r="B301" s="203"/>
      <c r="C301" s="14"/>
      <c r="D301" s="196" t="s">
        <v>168</v>
      </c>
      <c r="E301" s="204" t="s">
        <v>1</v>
      </c>
      <c r="F301" s="205" t="s">
        <v>388</v>
      </c>
      <c r="G301" s="14"/>
      <c r="H301" s="206">
        <v>44.952000000000005</v>
      </c>
      <c r="I301" s="207"/>
      <c r="J301" s="14"/>
      <c r="K301" s="14"/>
      <c r="L301" s="203"/>
      <c r="M301" s="208"/>
      <c r="N301" s="209"/>
      <c r="O301" s="209"/>
      <c r="P301" s="209"/>
      <c r="Q301" s="209"/>
      <c r="R301" s="209"/>
      <c r="S301" s="209"/>
      <c r="T301" s="21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04" t="s">
        <v>168</v>
      </c>
      <c r="AU301" s="204" t="s">
        <v>85</v>
      </c>
      <c r="AV301" s="14" t="s">
        <v>85</v>
      </c>
      <c r="AW301" s="14" t="s">
        <v>34</v>
      </c>
      <c r="AX301" s="14" t="s">
        <v>76</v>
      </c>
      <c r="AY301" s="204" t="s">
        <v>160</v>
      </c>
    </row>
    <row r="302" s="14" customFormat="1">
      <c r="A302" s="14"/>
      <c r="B302" s="203"/>
      <c r="C302" s="14"/>
      <c r="D302" s="196" t="s">
        <v>168</v>
      </c>
      <c r="E302" s="204" t="s">
        <v>1</v>
      </c>
      <c r="F302" s="205" t="s">
        <v>389</v>
      </c>
      <c r="G302" s="14"/>
      <c r="H302" s="206">
        <v>6.7199999999999998</v>
      </c>
      <c r="I302" s="207"/>
      <c r="J302" s="14"/>
      <c r="K302" s="14"/>
      <c r="L302" s="203"/>
      <c r="M302" s="208"/>
      <c r="N302" s="209"/>
      <c r="O302" s="209"/>
      <c r="P302" s="209"/>
      <c r="Q302" s="209"/>
      <c r="R302" s="209"/>
      <c r="S302" s="209"/>
      <c r="T302" s="21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04" t="s">
        <v>168</v>
      </c>
      <c r="AU302" s="204" t="s">
        <v>85</v>
      </c>
      <c r="AV302" s="14" t="s">
        <v>85</v>
      </c>
      <c r="AW302" s="14" t="s">
        <v>34</v>
      </c>
      <c r="AX302" s="14" t="s">
        <v>76</v>
      </c>
      <c r="AY302" s="204" t="s">
        <v>160</v>
      </c>
    </row>
    <row r="303" s="14" customFormat="1">
      <c r="A303" s="14"/>
      <c r="B303" s="203"/>
      <c r="C303" s="14"/>
      <c r="D303" s="196" t="s">
        <v>168</v>
      </c>
      <c r="E303" s="204" t="s">
        <v>1</v>
      </c>
      <c r="F303" s="205" t="s">
        <v>390</v>
      </c>
      <c r="G303" s="14"/>
      <c r="H303" s="206">
        <v>52.359999999999999</v>
      </c>
      <c r="I303" s="207"/>
      <c r="J303" s="14"/>
      <c r="K303" s="14"/>
      <c r="L303" s="203"/>
      <c r="M303" s="208"/>
      <c r="N303" s="209"/>
      <c r="O303" s="209"/>
      <c r="P303" s="209"/>
      <c r="Q303" s="209"/>
      <c r="R303" s="209"/>
      <c r="S303" s="209"/>
      <c r="T303" s="21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04" t="s">
        <v>168</v>
      </c>
      <c r="AU303" s="204" t="s">
        <v>85</v>
      </c>
      <c r="AV303" s="14" t="s">
        <v>85</v>
      </c>
      <c r="AW303" s="14" t="s">
        <v>34</v>
      </c>
      <c r="AX303" s="14" t="s">
        <v>76</v>
      </c>
      <c r="AY303" s="204" t="s">
        <v>160</v>
      </c>
    </row>
    <row r="304" s="14" customFormat="1">
      <c r="A304" s="14"/>
      <c r="B304" s="203"/>
      <c r="C304" s="14"/>
      <c r="D304" s="196" t="s">
        <v>168</v>
      </c>
      <c r="E304" s="204" t="s">
        <v>1</v>
      </c>
      <c r="F304" s="205" t="s">
        <v>391</v>
      </c>
      <c r="G304" s="14"/>
      <c r="H304" s="206">
        <v>12.039999999999999</v>
      </c>
      <c r="I304" s="207"/>
      <c r="J304" s="14"/>
      <c r="K304" s="14"/>
      <c r="L304" s="203"/>
      <c r="M304" s="208"/>
      <c r="N304" s="209"/>
      <c r="O304" s="209"/>
      <c r="P304" s="209"/>
      <c r="Q304" s="209"/>
      <c r="R304" s="209"/>
      <c r="S304" s="209"/>
      <c r="T304" s="21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04" t="s">
        <v>168</v>
      </c>
      <c r="AU304" s="204" t="s">
        <v>85</v>
      </c>
      <c r="AV304" s="14" t="s">
        <v>85</v>
      </c>
      <c r="AW304" s="14" t="s">
        <v>34</v>
      </c>
      <c r="AX304" s="14" t="s">
        <v>76</v>
      </c>
      <c r="AY304" s="204" t="s">
        <v>160</v>
      </c>
    </row>
    <row r="305" s="16" customFormat="1">
      <c r="A305" s="16"/>
      <c r="B305" s="219"/>
      <c r="C305" s="16"/>
      <c r="D305" s="196" t="s">
        <v>168</v>
      </c>
      <c r="E305" s="220" t="s">
        <v>1</v>
      </c>
      <c r="F305" s="221" t="s">
        <v>184</v>
      </c>
      <c r="G305" s="16"/>
      <c r="H305" s="222">
        <v>116.072</v>
      </c>
      <c r="I305" s="223"/>
      <c r="J305" s="16"/>
      <c r="K305" s="16"/>
      <c r="L305" s="219"/>
      <c r="M305" s="224"/>
      <c r="N305" s="225"/>
      <c r="O305" s="225"/>
      <c r="P305" s="225"/>
      <c r="Q305" s="225"/>
      <c r="R305" s="225"/>
      <c r="S305" s="225"/>
      <c r="T305" s="226"/>
      <c r="U305" s="16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T305" s="220" t="s">
        <v>168</v>
      </c>
      <c r="AU305" s="220" t="s">
        <v>85</v>
      </c>
      <c r="AV305" s="16" t="s">
        <v>185</v>
      </c>
      <c r="AW305" s="16" t="s">
        <v>34</v>
      </c>
      <c r="AX305" s="16" t="s">
        <v>76</v>
      </c>
      <c r="AY305" s="220" t="s">
        <v>160</v>
      </c>
    </row>
    <row r="306" s="13" customFormat="1">
      <c r="A306" s="13"/>
      <c r="B306" s="195"/>
      <c r="C306" s="13"/>
      <c r="D306" s="196" t="s">
        <v>168</v>
      </c>
      <c r="E306" s="197" t="s">
        <v>1</v>
      </c>
      <c r="F306" s="198" t="s">
        <v>392</v>
      </c>
      <c r="G306" s="13"/>
      <c r="H306" s="197" t="s">
        <v>1</v>
      </c>
      <c r="I306" s="199"/>
      <c r="J306" s="13"/>
      <c r="K306" s="13"/>
      <c r="L306" s="195"/>
      <c r="M306" s="200"/>
      <c r="N306" s="201"/>
      <c r="O306" s="201"/>
      <c r="P306" s="201"/>
      <c r="Q306" s="201"/>
      <c r="R306" s="201"/>
      <c r="S306" s="201"/>
      <c r="T306" s="20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97" t="s">
        <v>168</v>
      </c>
      <c r="AU306" s="197" t="s">
        <v>85</v>
      </c>
      <c r="AV306" s="13" t="s">
        <v>83</v>
      </c>
      <c r="AW306" s="13" t="s">
        <v>34</v>
      </c>
      <c r="AX306" s="13" t="s">
        <v>76</v>
      </c>
      <c r="AY306" s="197" t="s">
        <v>160</v>
      </c>
    </row>
    <row r="307" s="14" customFormat="1">
      <c r="A307" s="14"/>
      <c r="B307" s="203"/>
      <c r="C307" s="14"/>
      <c r="D307" s="196" t="s">
        <v>168</v>
      </c>
      <c r="E307" s="204" t="s">
        <v>1</v>
      </c>
      <c r="F307" s="205" t="s">
        <v>393</v>
      </c>
      <c r="G307" s="14"/>
      <c r="H307" s="206">
        <v>1000</v>
      </c>
      <c r="I307" s="207"/>
      <c r="J307" s="14"/>
      <c r="K307" s="14"/>
      <c r="L307" s="203"/>
      <c r="M307" s="208"/>
      <c r="N307" s="209"/>
      <c r="O307" s="209"/>
      <c r="P307" s="209"/>
      <c r="Q307" s="209"/>
      <c r="R307" s="209"/>
      <c r="S307" s="209"/>
      <c r="T307" s="21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04" t="s">
        <v>168</v>
      </c>
      <c r="AU307" s="204" t="s">
        <v>85</v>
      </c>
      <c r="AV307" s="14" t="s">
        <v>85</v>
      </c>
      <c r="AW307" s="14" t="s">
        <v>34</v>
      </c>
      <c r="AX307" s="14" t="s">
        <v>76</v>
      </c>
      <c r="AY307" s="204" t="s">
        <v>160</v>
      </c>
    </row>
    <row r="308" s="15" customFormat="1">
      <c r="A308" s="15"/>
      <c r="B308" s="211"/>
      <c r="C308" s="15"/>
      <c r="D308" s="196" t="s">
        <v>168</v>
      </c>
      <c r="E308" s="212" t="s">
        <v>1</v>
      </c>
      <c r="F308" s="213" t="s">
        <v>171</v>
      </c>
      <c r="G308" s="15"/>
      <c r="H308" s="214">
        <v>1116.0720000000001</v>
      </c>
      <c r="I308" s="215"/>
      <c r="J308" s="15"/>
      <c r="K308" s="15"/>
      <c r="L308" s="211"/>
      <c r="M308" s="216"/>
      <c r="N308" s="217"/>
      <c r="O308" s="217"/>
      <c r="P308" s="217"/>
      <c r="Q308" s="217"/>
      <c r="R308" s="217"/>
      <c r="S308" s="217"/>
      <c r="T308" s="218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12" t="s">
        <v>168</v>
      </c>
      <c r="AU308" s="212" t="s">
        <v>85</v>
      </c>
      <c r="AV308" s="15" t="s">
        <v>166</v>
      </c>
      <c r="AW308" s="15" t="s">
        <v>34</v>
      </c>
      <c r="AX308" s="15" t="s">
        <v>83</v>
      </c>
      <c r="AY308" s="212" t="s">
        <v>160</v>
      </c>
    </row>
    <row r="309" s="2" customFormat="1" ht="24.15" customHeight="1">
      <c r="A309" s="38"/>
      <c r="B309" s="180"/>
      <c r="C309" s="181" t="s">
        <v>394</v>
      </c>
      <c r="D309" s="181" t="s">
        <v>162</v>
      </c>
      <c r="E309" s="182" t="s">
        <v>395</v>
      </c>
      <c r="F309" s="183" t="s">
        <v>396</v>
      </c>
      <c r="G309" s="184" t="s">
        <v>294</v>
      </c>
      <c r="H309" s="185">
        <v>83.799999999999997</v>
      </c>
      <c r="I309" s="186"/>
      <c r="J309" s="187">
        <f>ROUND(I309*H309,2)</f>
        <v>0</v>
      </c>
      <c r="K309" s="188"/>
      <c r="L309" s="39"/>
      <c r="M309" s="189" t="s">
        <v>1</v>
      </c>
      <c r="N309" s="190" t="s">
        <v>41</v>
      </c>
      <c r="O309" s="77"/>
      <c r="P309" s="191">
        <f>O309*H309</f>
        <v>0</v>
      </c>
      <c r="Q309" s="191">
        <v>0.0015</v>
      </c>
      <c r="R309" s="191">
        <f>Q309*H309</f>
        <v>0.12570000000000001</v>
      </c>
      <c r="S309" s="191">
        <v>0</v>
      </c>
      <c r="T309" s="192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193" t="s">
        <v>166</v>
      </c>
      <c r="AT309" s="193" t="s">
        <v>162</v>
      </c>
      <c r="AU309" s="193" t="s">
        <v>85</v>
      </c>
      <c r="AY309" s="19" t="s">
        <v>160</v>
      </c>
      <c r="BE309" s="194">
        <f>IF(N309="základní",J309,0)</f>
        <v>0</v>
      </c>
      <c r="BF309" s="194">
        <f>IF(N309="snížená",J309,0)</f>
        <v>0</v>
      </c>
      <c r="BG309" s="194">
        <f>IF(N309="zákl. přenesená",J309,0)</f>
        <v>0</v>
      </c>
      <c r="BH309" s="194">
        <f>IF(N309="sníž. přenesená",J309,0)</f>
        <v>0</v>
      </c>
      <c r="BI309" s="194">
        <f>IF(N309="nulová",J309,0)</f>
        <v>0</v>
      </c>
      <c r="BJ309" s="19" t="s">
        <v>83</v>
      </c>
      <c r="BK309" s="194">
        <f>ROUND(I309*H309,2)</f>
        <v>0</v>
      </c>
      <c r="BL309" s="19" t="s">
        <v>166</v>
      </c>
      <c r="BM309" s="193" t="s">
        <v>397</v>
      </c>
    </row>
    <row r="310" s="14" customFormat="1">
      <c r="A310" s="14"/>
      <c r="B310" s="203"/>
      <c r="C310" s="14"/>
      <c r="D310" s="196" t="s">
        <v>168</v>
      </c>
      <c r="E310" s="204" t="s">
        <v>1</v>
      </c>
      <c r="F310" s="205" t="s">
        <v>398</v>
      </c>
      <c r="G310" s="14"/>
      <c r="H310" s="206">
        <v>16.799999999999997</v>
      </c>
      <c r="I310" s="207"/>
      <c r="J310" s="14"/>
      <c r="K310" s="14"/>
      <c r="L310" s="203"/>
      <c r="M310" s="208"/>
      <c r="N310" s="209"/>
      <c r="O310" s="209"/>
      <c r="P310" s="209"/>
      <c r="Q310" s="209"/>
      <c r="R310" s="209"/>
      <c r="S310" s="209"/>
      <c r="T310" s="210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04" t="s">
        <v>168</v>
      </c>
      <c r="AU310" s="204" t="s">
        <v>85</v>
      </c>
      <c r="AV310" s="14" t="s">
        <v>85</v>
      </c>
      <c r="AW310" s="14" t="s">
        <v>34</v>
      </c>
      <c r="AX310" s="14" t="s">
        <v>76</v>
      </c>
      <c r="AY310" s="204" t="s">
        <v>160</v>
      </c>
    </row>
    <row r="311" s="14" customFormat="1">
      <c r="A311" s="14"/>
      <c r="B311" s="203"/>
      <c r="C311" s="14"/>
      <c r="D311" s="196" t="s">
        <v>168</v>
      </c>
      <c r="E311" s="204" t="s">
        <v>1</v>
      </c>
      <c r="F311" s="205" t="s">
        <v>399</v>
      </c>
      <c r="G311" s="14"/>
      <c r="H311" s="206">
        <v>18.599999999999998</v>
      </c>
      <c r="I311" s="207"/>
      <c r="J311" s="14"/>
      <c r="K311" s="14"/>
      <c r="L311" s="203"/>
      <c r="M311" s="208"/>
      <c r="N311" s="209"/>
      <c r="O311" s="209"/>
      <c r="P311" s="209"/>
      <c r="Q311" s="209"/>
      <c r="R311" s="209"/>
      <c r="S311" s="209"/>
      <c r="T311" s="21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04" t="s">
        <v>168</v>
      </c>
      <c r="AU311" s="204" t="s">
        <v>85</v>
      </c>
      <c r="AV311" s="14" t="s">
        <v>85</v>
      </c>
      <c r="AW311" s="14" t="s">
        <v>34</v>
      </c>
      <c r="AX311" s="14" t="s">
        <v>76</v>
      </c>
      <c r="AY311" s="204" t="s">
        <v>160</v>
      </c>
    </row>
    <row r="312" s="14" customFormat="1">
      <c r="A312" s="14"/>
      <c r="B312" s="203"/>
      <c r="C312" s="14"/>
      <c r="D312" s="196" t="s">
        <v>168</v>
      </c>
      <c r="E312" s="204" t="s">
        <v>1</v>
      </c>
      <c r="F312" s="205" t="s">
        <v>400</v>
      </c>
      <c r="G312" s="14"/>
      <c r="H312" s="206">
        <v>2</v>
      </c>
      <c r="I312" s="207"/>
      <c r="J312" s="14"/>
      <c r="K312" s="14"/>
      <c r="L312" s="203"/>
      <c r="M312" s="208"/>
      <c r="N312" s="209"/>
      <c r="O312" s="209"/>
      <c r="P312" s="209"/>
      <c r="Q312" s="209"/>
      <c r="R312" s="209"/>
      <c r="S312" s="209"/>
      <c r="T312" s="210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04" t="s">
        <v>168</v>
      </c>
      <c r="AU312" s="204" t="s">
        <v>85</v>
      </c>
      <c r="AV312" s="14" t="s">
        <v>85</v>
      </c>
      <c r="AW312" s="14" t="s">
        <v>34</v>
      </c>
      <c r="AX312" s="14" t="s">
        <v>76</v>
      </c>
      <c r="AY312" s="204" t="s">
        <v>160</v>
      </c>
    </row>
    <row r="313" s="14" customFormat="1">
      <c r="A313" s="14"/>
      <c r="B313" s="203"/>
      <c r="C313" s="14"/>
      <c r="D313" s="196" t="s">
        <v>168</v>
      </c>
      <c r="E313" s="204" t="s">
        <v>1</v>
      </c>
      <c r="F313" s="205" t="s">
        <v>401</v>
      </c>
      <c r="G313" s="14"/>
      <c r="H313" s="206">
        <v>18.199999999999999</v>
      </c>
      <c r="I313" s="207"/>
      <c r="J313" s="14"/>
      <c r="K313" s="14"/>
      <c r="L313" s="203"/>
      <c r="M313" s="208"/>
      <c r="N313" s="209"/>
      <c r="O313" s="209"/>
      <c r="P313" s="209"/>
      <c r="Q313" s="209"/>
      <c r="R313" s="209"/>
      <c r="S313" s="209"/>
      <c r="T313" s="21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04" t="s">
        <v>168</v>
      </c>
      <c r="AU313" s="204" t="s">
        <v>85</v>
      </c>
      <c r="AV313" s="14" t="s">
        <v>85</v>
      </c>
      <c r="AW313" s="14" t="s">
        <v>34</v>
      </c>
      <c r="AX313" s="14" t="s">
        <v>76</v>
      </c>
      <c r="AY313" s="204" t="s">
        <v>160</v>
      </c>
    </row>
    <row r="314" s="14" customFormat="1">
      <c r="A314" s="14"/>
      <c r="B314" s="203"/>
      <c r="C314" s="14"/>
      <c r="D314" s="196" t="s">
        <v>168</v>
      </c>
      <c r="E314" s="204" t="s">
        <v>1</v>
      </c>
      <c r="F314" s="205" t="s">
        <v>402</v>
      </c>
      <c r="G314" s="14"/>
      <c r="H314" s="206">
        <v>18.599999999999998</v>
      </c>
      <c r="I314" s="207"/>
      <c r="J314" s="14"/>
      <c r="K314" s="14"/>
      <c r="L314" s="203"/>
      <c r="M314" s="208"/>
      <c r="N314" s="209"/>
      <c r="O314" s="209"/>
      <c r="P314" s="209"/>
      <c r="Q314" s="209"/>
      <c r="R314" s="209"/>
      <c r="S314" s="209"/>
      <c r="T314" s="21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04" t="s">
        <v>168</v>
      </c>
      <c r="AU314" s="204" t="s">
        <v>85</v>
      </c>
      <c r="AV314" s="14" t="s">
        <v>85</v>
      </c>
      <c r="AW314" s="14" t="s">
        <v>34</v>
      </c>
      <c r="AX314" s="14" t="s">
        <v>76</v>
      </c>
      <c r="AY314" s="204" t="s">
        <v>160</v>
      </c>
    </row>
    <row r="315" s="14" customFormat="1">
      <c r="A315" s="14"/>
      <c r="B315" s="203"/>
      <c r="C315" s="14"/>
      <c r="D315" s="196" t="s">
        <v>168</v>
      </c>
      <c r="E315" s="204" t="s">
        <v>1</v>
      </c>
      <c r="F315" s="205" t="s">
        <v>403</v>
      </c>
      <c r="G315" s="14"/>
      <c r="H315" s="206">
        <v>9.5999999999999996</v>
      </c>
      <c r="I315" s="207"/>
      <c r="J315" s="14"/>
      <c r="K315" s="14"/>
      <c r="L315" s="203"/>
      <c r="M315" s="208"/>
      <c r="N315" s="209"/>
      <c r="O315" s="209"/>
      <c r="P315" s="209"/>
      <c r="Q315" s="209"/>
      <c r="R315" s="209"/>
      <c r="S315" s="209"/>
      <c r="T315" s="210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04" t="s">
        <v>168</v>
      </c>
      <c r="AU315" s="204" t="s">
        <v>85</v>
      </c>
      <c r="AV315" s="14" t="s">
        <v>85</v>
      </c>
      <c r="AW315" s="14" t="s">
        <v>34</v>
      </c>
      <c r="AX315" s="14" t="s">
        <v>76</v>
      </c>
      <c r="AY315" s="204" t="s">
        <v>160</v>
      </c>
    </row>
    <row r="316" s="16" customFormat="1">
      <c r="A316" s="16"/>
      <c r="B316" s="219"/>
      <c r="C316" s="16"/>
      <c r="D316" s="196" t="s">
        <v>168</v>
      </c>
      <c r="E316" s="220" t="s">
        <v>1</v>
      </c>
      <c r="F316" s="221" t="s">
        <v>184</v>
      </c>
      <c r="G316" s="16"/>
      <c r="H316" s="222">
        <v>83.799999999999983</v>
      </c>
      <c r="I316" s="223"/>
      <c r="J316" s="16"/>
      <c r="K316" s="16"/>
      <c r="L316" s="219"/>
      <c r="M316" s="224"/>
      <c r="N316" s="225"/>
      <c r="O316" s="225"/>
      <c r="P316" s="225"/>
      <c r="Q316" s="225"/>
      <c r="R316" s="225"/>
      <c r="S316" s="225"/>
      <c r="T316" s="226"/>
      <c r="U316" s="16"/>
      <c r="V316" s="16"/>
      <c r="W316" s="16"/>
      <c r="X316" s="16"/>
      <c r="Y316" s="16"/>
      <c r="Z316" s="16"/>
      <c r="AA316" s="16"/>
      <c r="AB316" s="16"/>
      <c r="AC316" s="16"/>
      <c r="AD316" s="16"/>
      <c r="AE316" s="16"/>
      <c r="AT316" s="220" t="s">
        <v>168</v>
      </c>
      <c r="AU316" s="220" t="s">
        <v>85</v>
      </c>
      <c r="AV316" s="16" t="s">
        <v>185</v>
      </c>
      <c r="AW316" s="16" t="s">
        <v>34</v>
      </c>
      <c r="AX316" s="16" t="s">
        <v>76</v>
      </c>
      <c r="AY316" s="220" t="s">
        <v>160</v>
      </c>
    </row>
    <row r="317" s="15" customFormat="1">
      <c r="A317" s="15"/>
      <c r="B317" s="211"/>
      <c r="C317" s="15"/>
      <c r="D317" s="196" t="s">
        <v>168</v>
      </c>
      <c r="E317" s="212" t="s">
        <v>1</v>
      </c>
      <c r="F317" s="213" t="s">
        <v>171</v>
      </c>
      <c r="G317" s="15"/>
      <c r="H317" s="214">
        <v>83.799999999999983</v>
      </c>
      <c r="I317" s="215"/>
      <c r="J317" s="15"/>
      <c r="K317" s="15"/>
      <c r="L317" s="211"/>
      <c r="M317" s="216"/>
      <c r="N317" s="217"/>
      <c r="O317" s="217"/>
      <c r="P317" s="217"/>
      <c r="Q317" s="217"/>
      <c r="R317" s="217"/>
      <c r="S317" s="217"/>
      <c r="T317" s="218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12" t="s">
        <v>168</v>
      </c>
      <c r="AU317" s="212" t="s">
        <v>85</v>
      </c>
      <c r="AV317" s="15" t="s">
        <v>166</v>
      </c>
      <c r="AW317" s="15" t="s">
        <v>34</v>
      </c>
      <c r="AX317" s="15" t="s">
        <v>83</v>
      </c>
      <c r="AY317" s="212" t="s">
        <v>160</v>
      </c>
    </row>
    <row r="318" s="2" customFormat="1" ht="24.15" customHeight="1">
      <c r="A318" s="38"/>
      <c r="B318" s="180"/>
      <c r="C318" s="181" t="s">
        <v>404</v>
      </c>
      <c r="D318" s="181" t="s">
        <v>162</v>
      </c>
      <c r="E318" s="182" t="s">
        <v>405</v>
      </c>
      <c r="F318" s="183" t="s">
        <v>406</v>
      </c>
      <c r="G318" s="184" t="s">
        <v>165</v>
      </c>
      <c r="H318" s="185">
        <v>7.6500000000000004</v>
      </c>
      <c r="I318" s="186"/>
      <c r="J318" s="187">
        <f>ROUND(I318*H318,2)</f>
        <v>0</v>
      </c>
      <c r="K318" s="188"/>
      <c r="L318" s="39"/>
      <c r="M318" s="189" t="s">
        <v>1</v>
      </c>
      <c r="N318" s="190" t="s">
        <v>41</v>
      </c>
      <c r="O318" s="77"/>
      <c r="P318" s="191">
        <f>O318*H318</f>
        <v>0</v>
      </c>
      <c r="Q318" s="191">
        <v>0.00096000000000000002</v>
      </c>
      <c r="R318" s="191">
        <f>Q318*H318</f>
        <v>0.0073440000000000007</v>
      </c>
      <c r="S318" s="191">
        <v>0</v>
      </c>
      <c r="T318" s="192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193" t="s">
        <v>166</v>
      </c>
      <c r="AT318" s="193" t="s">
        <v>162</v>
      </c>
      <c r="AU318" s="193" t="s">
        <v>85</v>
      </c>
      <c r="AY318" s="19" t="s">
        <v>160</v>
      </c>
      <c r="BE318" s="194">
        <f>IF(N318="základní",J318,0)</f>
        <v>0</v>
      </c>
      <c r="BF318" s="194">
        <f>IF(N318="snížená",J318,0)</f>
        <v>0</v>
      </c>
      <c r="BG318" s="194">
        <f>IF(N318="zákl. přenesená",J318,0)</f>
        <v>0</v>
      </c>
      <c r="BH318" s="194">
        <f>IF(N318="sníž. přenesená",J318,0)</f>
        <v>0</v>
      </c>
      <c r="BI318" s="194">
        <f>IF(N318="nulová",J318,0)</f>
        <v>0</v>
      </c>
      <c r="BJ318" s="19" t="s">
        <v>83</v>
      </c>
      <c r="BK318" s="194">
        <f>ROUND(I318*H318,2)</f>
        <v>0</v>
      </c>
      <c r="BL318" s="19" t="s">
        <v>166</v>
      </c>
      <c r="BM318" s="193" t="s">
        <v>407</v>
      </c>
    </row>
    <row r="319" s="14" customFormat="1">
      <c r="A319" s="14"/>
      <c r="B319" s="203"/>
      <c r="C319" s="14"/>
      <c r="D319" s="196" t="s">
        <v>168</v>
      </c>
      <c r="E319" s="204" t="s">
        <v>1</v>
      </c>
      <c r="F319" s="205" t="s">
        <v>408</v>
      </c>
      <c r="G319" s="14"/>
      <c r="H319" s="206">
        <v>7.6500000000000004</v>
      </c>
      <c r="I319" s="207"/>
      <c r="J319" s="14"/>
      <c r="K319" s="14"/>
      <c r="L319" s="203"/>
      <c r="M319" s="208"/>
      <c r="N319" s="209"/>
      <c r="O319" s="209"/>
      <c r="P319" s="209"/>
      <c r="Q319" s="209"/>
      <c r="R319" s="209"/>
      <c r="S319" s="209"/>
      <c r="T319" s="21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04" t="s">
        <v>168</v>
      </c>
      <c r="AU319" s="204" t="s">
        <v>85</v>
      </c>
      <c r="AV319" s="14" t="s">
        <v>85</v>
      </c>
      <c r="AW319" s="14" t="s">
        <v>34</v>
      </c>
      <c r="AX319" s="14" t="s">
        <v>76</v>
      </c>
      <c r="AY319" s="204" t="s">
        <v>160</v>
      </c>
    </row>
    <row r="320" s="15" customFormat="1">
      <c r="A320" s="15"/>
      <c r="B320" s="211"/>
      <c r="C320" s="15"/>
      <c r="D320" s="196" t="s">
        <v>168</v>
      </c>
      <c r="E320" s="212" t="s">
        <v>1</v>
      </c>
      <c r="F320" s="213" t="s">
        <v>171</v>
      </c>
      <c r="G320" s="15"/>
      <c r="H320" s="214">
        <v>7.6500000000000004</v>
      </c>
      <c r="I320" s="215"/>
      <c r="J320" s="15"/>
      <c r="K320" s="15"/>
      <c r="L320" s="211"/>
      <c r="M320" s="216"/>
      <c r="N320" s="217"/>
      <c r="O320" s="217"/>
      <c r="P320" s="217"/>
      <c r="Q320" s="217"/>
      <c r="R320" s="217"/>
      <c r="S320" s="217"/>
      <c r="T320" s="218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12" t="s">
        <v>168</v>
      </c>
      <c r="AU320" s="212" t="s">
        <v>85</v>
      </c>
      <c r="AV320" s="15" t="s">
        <v>166</v>
      </c>
      <c r="AW320" s="15" t="s">
        <v>34</v>
      </c>
      <c r="AX320" s="15" t="s">
        <v>83</v>
      </c>
      <c r="AY320" s="212" t="s">
        <v>160</v>
      </c>
    </row>
    <row r="321" s="2" customFormat="1" ht="24.15" customHeight="1">
      <c r="A321" s="38"/>
      <c r="B321" s="180"/>
      <c r="C321" s="181" t="s">
        <v>409</v>
      </c>
      <c r="D321" s="181" t="s">
        <v>162</v>
      </c>
      <c r="E321" s="182" t="s">
        <v>410</v>
      </c>
      <c r="F321" s="183" t="s">
        <v>411</v>
      </c>
      <c r="G321" s="184" t="s">
        <v>165</v>
      </c>
      <c r="H321" s="185">
        <v>7.6500000000000004</v>
      </c>
      <c r="I321" s="186"/>
      <c r="J321" s="187">
        <f>ROUND(I321*H321,2)</f>
        <v>0</v>
      </c>
      <c r="K321" s="188"/>
      <c r="L321" s="39"/>
      <c r="M321" s="189" t="s">
        <v>1</v>
      </c>
      <c r="N321" s="190" t="s">
        <v>41</v>
      </c>
      <c r="O321" s="77"/>
      <c r="P321" s="191">
        <f>O321*H321</f>
        <v>0</v>
      </c>
      <c r="Q321" s="191">
        <v>0.0073499999999999998</v>
      </c>
      <c r="R321" s="191">
        <f>Q321*H321</f>
        <v>0.0562275</v>
      </c>
      <c r="S321" s="191">
        <v>0</v>
      </c>
      <c r="T321" s="192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193" t="s">
        <v>166</v>
      </c>
      <c r="AT321" s="193" t="s">
        <v>162</v>
      </c>
      <c r="AU321" s="193" t="s">
        <v>85</v>
      </c>
      <c r="AY321" s="19" t="s">
        <v>160</v>
      </c>
      <c r="BE321" s="194">
        <f>IF(N321="základní",J321,0)</f>
        <v>0</v>
      </c>
      <c r="BF321" s="194">
        <f>IF(N321="snížená",J321,0)</f>
        <v>0</v>
      </c>
      <c r="BG321" s="194">
        <f>IF(N321="zákl. přenesená",J321,0)</f>
        <v>0</v>
      </c>
      <c r="BH321" s="194">
        <f>IF(N321="sníž. přenesená",J321,0)</f>
        <v>0</v>
      </c>
      <c r="BI321" s="194">
        <f>IF(N321="nulová",J321,0)</f>
        <v>0</v>
      </c>
      <c r="BJ321" s="19" t="s">
        <v>83</v>
      </c>
      <c r="BK321" s="194">
        <f>ROUND(I321*H321,2)</f>
        <v>0</v>
      </c>
      <c r="BL321" s="19" t="s">
        <v>166</v>
      </c>
      <c r="BM321" s="193" t="s">
        <v>412</v>
      </c>
    </row>
    <row r="322" s="2" customFormat="1" ht="21.75" customHeight="1">
      <c r="A322" s="38"/>
      <c r="B322" s="180"/>
      <c r="C322" s="181" t="s">
        <v>413</v>
      </c>
      <c r="D322" s="181" t="s">
        <v>162</v>
      </c>
      <c r="E322" s="182" t="s">
        <v>414</v>
      </c>
      <c r="F322" s="183" t="s">
        <v>415</v>
      </c>
      <c r="G322" s="184" t="s">
        <v>165</v>
      </c>
      <c r="H322" s="185">
        <v>7.6500000000000004</v>
      </c>
      <c r="I322" s="186"/>
      <c r="J322" s="187">
        <f>ROUND(I322*H322,2)</f>
        <v>0</v>
      </c>
      <c r="K322" s="188"/>
      <c r="L322" s="39"/>
      <c r="M322" s="189" t="s">
        <v>1</v>
      </c>
      <c r="N322" s="190" t="s">
        <v>41</v>
      </c>
      <c r="O322" s="77"/>
      <c r="P322" s="191">
        <f>O322*H322</f>
        <v>0</v>
      </c>
      <c r="Q322" s="191">
        <v>0.0025000000000000001</v>
      </c>
      <c r="R322" s="191">
        <f>Q322*H322</f>
        <v>0.019125</v>
      </c>
      <c r="S322" s="191">
        <v>0</v>
      </c>
      <c r="T322" s="192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193" t="s">
        <v>166</v>
      </c>
      <c r="AT322" s="193" t="s">
        <v>162</v>
      </c>
      <c r="AU322" s="193" t="s">
        <v>85</v>
      </c>
      <c r="AY322" s="19" t="s">
        <v>160</v>
      </c>
      <c r="BE322" s="194">
        <f>IF(N322="základní",J322,0)</f>
        <v>0</v>
      </c>
      <c r="BF322" s="194">
        <f>IF(N322="snížená",J322,0)</f>
        <v>0</v>
      </c>
      <c r="BG322" s="194">
        <f>IF(N322="zákl. přenesená",J322,0)</f>
        <v>0</v>
      </c>
      <c r="BH322" s="194">
        <f>IF(N322="sníž. přenesená",J322,0)</f>
        <v>0</v>
      </c>
      <c r="BI322" s="194">
        <f>IF(N322="nulová",J322,0)</f>
        <v>0</v>
      </c>
      <c r="BJ322" s="19" t="s">
        <v>83</v>
      </c>
      <c r="BK322" s="194">
        <f>ROUND(I322*H322,2)</f>
        <v>0</v>
      </c>
      <c r="BL322" s="19" t="s">
        <v>166</v>
      </c>
      <c r="BM322" s="193" t="s">
        <v>416</v>
      </c>
    </row>
    <row r="323" s="14" customFormat="1">
      <c r="A323" s="14"/>
      <c r="B323" s="203"/>
      <c r="C323" s="14"/>
      <c r="D323" s="196" t="s">
        <v>168</v>
      </c>
      <c r="E323" s="204" t="s">
        <v>1</v>
      </c>
      <c r="F323" s="205" t="s">
        <v>408</v>
      </c>
      <c r="G323" s="14"/>
      <c r="H323" s="206">
        <v>7.6500000000000004</v>
      </c>
      <c r="I323" s="207"/>
      <c r="J323" s="14"/>
      <c r="K323" s="14"/>
      <c r="L323" s="203"/>
      <c r="M323" s="208"/>
      <c r="N323" s="209"/>
      <c r="O323" s="209"/>
      <c r="P323" s="209"/>
      <c r="Q323" s="209"/>
      <c r="R323" s="209"/>
      <c r="S323" s="209"/>
      <c r="T323" s="210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04" t="s">
        <v>168</v>
      </c>
      <c r="AU323" s="204" t="s">
        <v>85</v>
      </c>
      <c r="AV323" s="14" t="s">
        <v>85</v>
      </c>
      <c r="AW323" s="14" t="s">
        <v>34</v>
      </c>
      <c r="AX323" s="14" t="s">
        <v>76</v>
      </c>
      <c r="AY323" s="204" t="s">
        <v>160</v>
      </c>
    </row>
    <row r="324" s="15" customFormat="1">
      <c r="A324" s="15"/>
      <c r="B324" s="211"/>
      <c r="C324" s="15"/>
      <c r="D324" s="196" t="s">
        <v>168</v>
      </c>
      <c r="E324" s="212" t="s">
        <v>1</v>
      </c>
      <c r="F324" s="213" t="s">
        <v>171</v>
      </c>
      <c r="G324" s="15"/>
      <c r="H324" s="214">
        <v>7.6500000000000004</v>
      </c>
      <c r="I324" s="215"/>
      <c r="J324" s="15"/>
      <c r="K324" s="15"/>
      <c r="L324" s="211"/>
      <c r="M324" s="216"/>
      <c r="N324" s="217"/>
      <c r="O324" s="217"/>
      <c r="P324" s="217"/>
      <c r="Q324" s="217"/>
      <c r="R324" s="217"/>
      <c r="S324" s="217"/>
      <c r="T324" s="218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12" t="s">
        <v>168</v>
      </c>
      <c r="AU324" s="212" t="s">
        <v>85</v>
      </c>
      <c r="AV324" s="15" t="s">
        <v>166</v>
      </c>
      <c r="AW324" s="15" t="s">
        <v>34</v>
      </c>
      <c r="AX324" s="15" t="s">
        <v>83</v>
      </c>
      <c r="AY324" s="212" t="s">
        <v>160</v>
      </c>
    </row>
    <row r="325" s="2" customFormat="1" ht="21.75" customHeight="1">
      <c r="A325" s="38"/>
      <c r="B325" s="180"/>
      <c r="C325" s="181" t="s">
        <v>417</v>
      </c>
      <c r="D325" s="181" t="s">
        <v>162</v>
      </c>
      <c r="E325" s="182" t="s">
        <v>418</v>
      </c>
      <c r="F325" s="183" t="s">
        <v>419</v>
      </c>
      <c r="G325" s="184" t="s">
        <v>165</v>
      </c>
      <c r="H325" s="185">
        <v>7.6500000000000004</v>
      </c>
      <c r="I325" s="186"/>
      <c r="J325" s="187">
        <f>ROUND(I325*H325,2)</f>
        <v>0</v>
      </c>
      <c r="K325" s="188"/>
      <c r="L325" s="39"/>
      <c r="M325" s="189" t="s">
        <v>1</v>
      </c>
      <c r="N325" s="190" t="s">
        <v>41</v>
      </c>
      <c r="O325" s="77"/>
      <c r="P325" s="191">
        <f>O325*H325</f>
        <v>0</v>
      </c>
      <c r="Q325" s="191">
        <v>0.0043800000000000002</v>
      </c>
      <c r="R325" s="191">
        <f>Q325*H325</f>
        <v>0.033507000000000002</v>
      </c>
      <c r="S325" s="191">
        <v>0</v>
      </c>
      <c r="T325" s="192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193" t="s">
        <v>166</v>
      </c>
      <c r="AT325" s="193" t="s">
        <v>162</v>
      </c>
      <c r="AU325" s="193" t="s">
        <v>85</v>
      </c>
      <c r="AY325" s="19" t="s">
        <v>160</v>
      </c>
      <c r="BE325" s="194">
        <f>IF(N325="základní",J325,0)</f>
        <v>0</v>
      </c>
      <c r="BF325" s="194">
        <f>IF(N325="snížená",J325,0)</f>
        <v>0</v>
      </c>
      <c r="BG325" s="194">
        <f>IF(N325="zákl. přenesená",J325,0)</f>
        <v>0</v>
      </c>
      <c r="BH325" s="194">
        <f>IF(N325="sníž. přenesená",J325,0)</f>
        <v>0</v>
      </c>
      <c r="BI325" s="194">
        <f>IF(N325="nulová",J325,0)</f>
        <v>0</v>
      </c>
      <c r="BJ325" s="19" t="s">
        <v>83</v>
      </c>
      <c r="BK325" s="194">
        <f>ROUND(I325*H325,2)</f>
        <v>0</v>
      </c>
      <c r="BL325" s="19" t="s">
        <v>166</v>
      </c>
      <c r="BM325" s="193" t="s">
        <v>420</v>
      </c>
    </row>
    <row r="326" s="2" customFormat="1" ht="24.15" customHeight="1">
      <c r="A326" s="38"/>
      <c r="B326" s="180"/>
      <c r="C326" s="181" t="s">
        <v>421</v>
      </c>
      <c r="D326" s="181" t="s">
        <v>162</v>
      </c>
      <c r="E326" s="182" t="s">
        <v>422</v>
      </c>
      <c r="F326" s="183" t="s">
        <v>423</v>
      </c>
      <c r="G326" s="184" t="s">
        <v>294</v>
      </c>
      <c r="H326" s="185">
        <v>43.600000000000001</v>
      </c>
      <c r="I326" s="186"/>
      <c r="J326" s="187">
        <f>ROUND(I326*H326,2)</f>
        <v>0</v>
      </c>
      <c r="K326" s="188"/>
      <c r="L326" s="39"/>
      <c r="M326" s="189" t="s">
        <v>1</v>
      </c>
      <c r="N326" s="190" t="s">
        <v>41</v>
      </c>
      <c r="O326" s="77"/>
      <c r="P326" s="191">
        <f>O326*H326</f>
        <v>0</v>
      </c>
      <c r="Q326" s="191">
        <v>0</v>
      </c>
      <c r="R326" s="191">
        <f>Q326*H326</f>
        <v>0</v>
      </c>
      <c r="S326" s="191">
        <v>0</v>
      </c>
      <c r="T326" s="192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193" t="s">
        <v>166</v>
      </c>
      <c r="AT326" s="193" t="s">
        <v>162</v>
      </c>
      <c r="AU326" s="193" t="s">
        <v>85</v>
      </c>
      <c r="AY326" s="19" t="s">
        <v>160</v>
      </c>
      <c r="BE326" s="194">
        <f>IF(N326="základní",J326,0)</f>
        <v>0</v>
      </c>
      <c r="BF326" s="194">
        <f>IF(N326="snížená",J326,0)</f>
        <v>0</v>
      </c>
      <c r="BG326" s="194">
        <f>IF(N326="zákl. přenesená",J326,0)</f>
        <v>0</v>
      </c>
      <c r="BH326" s="194">
        <f>IF(N326="sníž. přenesená",J326,0)</f>
        <v>0</v>
      </c>
      <c r="BI326" s="194">
        <f>IF(N326="nulová",J326,0)</f>
        <v>0</v>
      </c>
      <c r="BJ326" s="19" t="s">
        <v>83</v>
      </c>
      <c r="BK326" s="194">
        <f>ROUND(I326*H326,2)</f>
        <v>0</v>
      </c>
      <c r="BL326" s="19" t="s">
        <v>166</v>
      </c>
      <c r="BM326" s="193" t="s">
        <v>424</v>
      </c>
    </row>
    <row r="327" s="14" customFormat="1">
      <c r="A327" s="14"/>
      <c r="B327" s="203"/>
      <c r="C327" s="14"/>
      <c r="D327" s="196" t="s">
        <v>168</v>
      </c>
      <c r="E327" s="204" t="s">
        <v>1</v>
      </c>
      <c r="F327" s="205" t="s">
        <v>425</v>
      </c>
      <c r="G327" s="14"/>
      <c r="H327" s="206">
        <v>17.700000000000003</v>
      </c>
      <c r="I327" s="207"/>
      <c r="J327" s="14"/>
      <c r="K327" s="14"/>
      <c r="L327" s="203"/>
      <c r="M327" s="208"/>
      <c r="N327" s="209"/>
      <c r="O327" s="209"/>
      <c r="P327" s="209"/>
      <c r="Q327" s="209"/>
      <c r="R327" s="209"/>
      <c r="S327" s="209"/>
      <c r="T327" s="210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04" t="s">
        <v>168</v>
      </c>
      <c r="AU327" s="204" t="s">
        <v>85</v>
      </c>
      <c r="AV327" s="14" t="s">
        <v>85</v>
      </c>
      <c r="AW327" s="14" t="s">
        <v>34</v>
      </c>
      <c r="AX327" s="14" t="s">
        <v>76</v>
      </c>
      <c r="AY327" s="204" t="s">
        <v>160</v>
      </c>
    </row>
    <row r="328" s="14" customFormat="1">
      <c r="A328" s="14"/>
      <c r="B328" s="203"/>
      <c r="C328" s="14"/>
      <c r="D328" s="196" t="s">
        <v>168</v>
      </c>
      <c r="E328" s="204" t="s">
        <v>1</v>
      </c>
      <c r="F328" s="205" t="s">
        <v>426</v>
      </c>
      <c r="G328" s="14"/>
      <c r="H328" s="206">
        <v>19.200000000000003</v>
      </c>
      <c r="I328" s="207"/>
      <c r="J328" s="14"/>
      <c r="K328" s="14"/>
      <c r="L328" s="203"/>
      <c r="M328" s="208"/>
      <c r="N328" s="209"/>
      <c r="O328" s="209"/>
      <c r="P328" s="209"/>
      <c r="Q328" s="209"/>
      <c r="R328" s="209"/>
      <c r="S328" s="209"/>
      <c r="T328" s="21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04" t="s">
        <v>168</v>
      </c>
      <c r="AU328" s="204" t="s">
        <v>85</v>
      </c>
      <c r="AV328" s="14" t="s">
        <v>85</v>
      </c>
      <c r="AW328" s="14" t="s">
        <v>34</v>
      </c>
      <c r="AX328" s="14" t="s">
        <v>76</v>
      </c>
      <c r="AY328" s="204" t="s">
        <v>160</v>
      </c>
    </row>
    <row r="329" s="14" customFormat="1">
      <c r="A329" s="14"/>
      <c r="B329" s="203"/>
      <c r="C329" s="14"/>
      <c r="D329" s="196" t="s">
        <v>168</v>
      </c>
      <c r="E329" s="204" t="s">
        <v>1</v>
      </c>
      <c r="F329" s="205" t="s">
        <v>427</v>
      </c>
      <c r="G329" s="14"/>
      <c r="H329" s="206">
        <v>6.7000000000000002</v>
      </c>
      <c r="I329" s="207"/>
      <c r="J329" s="14"/>
      <c r="K329" s="14"/>
      <c r="L329" s="203"/>
      <c r="M329" s="208"/>
      <c r="N329" s="209"/>
      <c r="O329" s="209"/>
      <c r="P329" s="209"/>
      <c r="Q329" s="209"/>
      <c r="R329" s="209"/>
      <c r="S329" s="209"/>
      <c r="T329" s="210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04" t="s">
        <v>168</v>
      </c>
      <c r="AU329" s="204" t="s">
        <v>85</v>
      </c>
      <c r="AV329" s="14" t="s">
        <v>85</v>
      </c>
      <c r="AW329" s="14" t="s">
        <v>34</v>
      </c>
      <c r="AX329" s="14" t="s">
        <v>76</v>
      </c>
      <c r="AY329" s="204" t="s">
        <v>160</v>
      </c>
    </row>
    <row r="330" s="15" customFormat="1">
      <c r="A330" s="15"/>
      <c r="B330" s="211"/>
      <c r="C330" s="15"/>
      <c r="D330" s="196" t="s">
        <v>168</v>
      </c>
      <c r="E330" s="212" t="s">
        <v>1</v>
      </c>
      <c r="F330" s="213" t="s">
        <v>171</v>
      </c>
      <c r="G330" s="15"/>
      <c r="H330" s="214">
        <v>43.600000000000009</v>
      </c>
      <c r="I330" s="215"/>
      <c r="J330" s="15"/>
      <c r="K330" s="15"/>
      <c r="L330" s="211"/>
      <c r="M330" s="216"/>
      <c r="N330" s="217"/>
      <c r="O330" s="217"/>
      <c r="P330" s="217"/>
      <c r="Q330" s="217"/>
      <c r="R330" s="217"/>
      <c r="S330" s="217"/>
      <c r="T330" s="218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12" t="s">
        <v>168</v>
      </c>
      <c r="AU330" s="212" t="s">
        <v>85</v>
      </c>
      <c r="AV330" s="15" t="s">
        <v>166</v>
      </c>
      <c r="AW330" s="15" t="s">
        <v>34</v>
      </c>
      <c r="AX330" s="15" t="s">
        <v>83</v>
      </c>
      <c r="AY330" s="212" t="s">
        <v>160</v>
      </c>
    </row>
    <row r="331" s="2" customFormat="1" ht="21.75" customHeight="1">
      <c r="A331" s="38"/>
      <c r="B331" s="180"/>
      <c r="C331" s="227" t="s">
        <v>428</v>
      </c>
      <c r="D331" s="227" t="s">
        <v>329</v>
      </c>
      <c r="E331" s="228" t="s">
        <v>429</v>
      </c>
      <c r="F331" s="229" t="s">
        <v>430</v>
      </c>
      <c r="G331" s="230" t="s">
        <v>294</v>
      </c>
      <c r="H331" s="231">
        <v>45.780000000000001</v>
      </c>
      <c r="I331" s="232"/>
      <c r="J331" s="233">
        <f>ROUND(I331*H331,2)</f>
        <v>0</v>
      </c>
      <c r="K331" s="234"/>
      <c r="L331" s="235"/>
      <c r="M331" s="236" t="s">
        <v>1</v>
      </c>
      <c r="N331" s="237" t="s">
        <v>41</v>
      </c>
      <c r="O331" s="77"/>
      <c r="P331" s="191">
        <f>O331*H331</f>
        <v>0</v>
      </c>
      <c r="Q331" s="191">
        <v>0.00012</v>
      </c>
      <c r="R331" s="191">
        <f>Q331*H331</f>
        <v>0.0054936000000000004</v>
      </c>
      <c r="S331" s="191">
        <v>0</v>
      </c>
      <c r="T331" s="192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193" t="s">
        <v>332</v>
      </c>
      <c r="AT331" s="193" t="s">
        <v>329</v>
      </c>
      <c r="AU331" s="193" t="s">
        <v>85</v>
      </c>
      <c r="AY331" s="19" t="s">
        <v>160</v>
      </c>
      <c r="BE331" s="194">
        <f>IF(N331="základní",J331,0)</f>
        <v>0</v>
      </c>
      <c r="BF331" s="194">
        <f>IF(N331="snížená",J331,0)</f>
        <v>0</v>
      </c>
      <c r="BG331" s="194">
        <f>IF(N331="zákl. přenesená",J331,0)</f>
        <v>0</v>
      </c>
      <c r="BH331" s="194">
        <f>IF(N331="sníž. přenesená",J331,0)</f>
        <v>0</v>
      </c>
      <c r="BI331" s="194">
        <f>IF(N331="nulová",J331,0)</f>
        <v>0</v>
      </c>
      <c r="BJ331" s="19" t="s">
        <v>83</v>
      </c>
      <c r="BK331" s="194">
        <f>ROUND(I331*H331,2)</f>
        <v>0</v>
      </c>
      <c r="BL331" s="19" t="s">
        <v>166</v>
      </c>
      <c r="BM331" s="193" t="s">
        <v>431</v>
      </c>
    </row>
    <row r="332" s="14" customFormat="1">
      <c r="A332" s="14"/>
      <c r="B332" s="203"/>
      <c r="C332" s="14"/>
      <c r="D332" s="196" t="s">
        <v>168</v>
      </c>
      <c r="E332" s="204" t="s">
        <v>1</v>
      </c>
      <c r="F332" s="205" t="s">
        <v>432</v>
      </c>
      <c r="G332" s="14"/>
      <c r="H332" s="206">
        <v>45.780000000000001</v>
      </c>
      <c r="I332" s="207"/>
      <c r="J332" s="14"/>
      <c r="K332" s="14"/>
      <c r="L332" s="203"/>
      <c r="M332" s="208"/>
      <c r="N332" s="209"/>
      <c r="O332" s="209"/>
      <c r="P332" s="209"/>
      <c r="Q332" s="209"/>
      <c r="R332" s="209"/>
      <c r="S332" s="209"/>
      <c r="T332" s="210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04" t="s">
        <v>168</v>
      </c>
      <c r="AU332" s="204" t="s">
        <v>85</v>
      </c>
      <c r="AV332" s="14" t="s">
        <v>85</v>
      </c>
      <c r="AW332" s="14" t="s">
        <v>34</v>
      </c>
      <c r="AX332" s="14" t="s">
        <v>83</v>
      </c>
      <c r="AY332" s="204" t="s">
        <v>160</v>
      </c>
    </row>
    <row r="333" s="2" customFormat="1" ht="24.15" customHeight="1">
      <c r="A333" s="38"/>
      <c r="B333" s="180"/>
      <c r="C333" s="181" t="s">
        <v>433</v>
      </c>
      <c r="D333" s="181" t="s">
        <v>162</v>
      </c>
      <c r="E333" s="182" t="s">
        <v>434</v>
      </c>
      <c r="F333" s="183" t="s">
        <v>435</v>
      </c>
      <c r="G333" s="184" t="s">
        <v>165</v>
      </c>
      <c r="H333" s="185">
        <v>7.6500000000000004</v>
      </c>
      <c r="I333" s="186"/>
      <c r="J333" s="187">
        <f>ROUND(I333*H333,2)</f>
        <v>0</v>
      </c>
      <c r="K333" s="188"/>
      <c r="L333" s="39"/>
      <c r="M333" s="189" t="s">
        <v>1</v>
      </c>
      <c r="N333" s="190" t="s">
        <v>41</v>
      </c>
      <c r="O333" s="77"/>
      <c r="P333" s="191">
        <f>O333*H333</f>
        <v>0</v>
      </c>
      <c r="Q333" s="191">
        <v>0.026360000000000001</v>
      </c>
      <c r="R333" s="191">
        <f>Q333*H333</f>
        <v>0.20165400000000003</v>
      </c>
      <c r="S333" s="191">
        <v>0</v>
      </c>
      <c r="T333" s="192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193" t="s">
        <v>166</v>
      </c>
      <c r="AT333" s="193" t="s">
        <v>162</v>
      </c>
      <c r="AU333" s="193" t="s">
        <v>85</v>
      </c>
      <c r="AY333" s="19" t="s">
        <v>160</v>
      </c>
      <c r="BE333" s="194">
        <f>IF(N333="základní",J333,0)</f>
        <v>0</v>
      </c>
      <c r="BF333" s="194">
        <f>IF(N333="snížená",J333,0)</f>
        <v>0</v>
      </c>
      <c r="BG333" s="194">
        <f>IF(N333="zákl. přenesená",J333,0)</f>
        <v>0</v>
      </c>
      <c r="BH333" s="194">
        <f>IF(N333="sníž. přenesená",J333,0)</f>
        <v>0</v>
      </c>
      <c r="BI333" s="194">
        <f>IF(N333="nulová",J333,0)</f>
        <v>0</v>
      </c>
      <c r="BJ333" s="19" t="s">
        <v>83</v>
      </c>
      <c r="BK333" s="194">
        <f>ROUND(I333*H333,2)</f>
        <v>0</v>
      </c>
      <c r="BL333" s="19" t="s">
        <v>166</v>
      </c>
      <c r="BM333" s="193" t="s">
        <v>436</v>
      </c>
    </row>
    <row r="334" s="2" customFormat="1" ht="24.15" customHeight="1">
      <c r="A334" s="38"/>
      <c r="B334" s="180"/>
      <c r="C334" s="181" t="s">
        <v>437</v>
      </c>
      <c r="D334" s="181" t="s">
        <v>162</v>
      </c>
      <c r="E334" s="182" t="s">
        <v>438</v>
      </c>
      <c r="F334" s="183" t="s">
        <v>439</v>
      </c>
      <c r="G334" s="184" t="s">
        <v>165</v>
      </c>
      <c r="H334" s="185">
        <v>7.6500000000000004</v>
      </c>
      <c r="I334" s="186"/>
      <c r="J334" s="187">
        <f>ROUND(I334*H334,2)</f>
        <v>0</v>
      </c>
      <c r="K334" s="188"/>
      <c r="L334" s="39"/>
      <c r="M334" s="189" t="s">
        <v>1</v>
      </c>
      <c r="N334" s="190" t="s">
        <v>41</v>
      </c>
      <c r="O334" s="77"/>
      <c r="P334" s="191">
        <f>O334*H334</f>
        <v>0</v>
      </c>
      <c r="Q334" s="191">
        <v>0.0028500000000000001</v>
      </c>
      <c r="R334" s="191">
        <f>Q334*H334</f>
        <v>0.021802500000000002</v>
      </c>
      <c r="S334" s="191">
        <v>0</v>
      </c>
      <c r="T334" s="192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193" t="s">
        <v>166</v>
      </c>
      <c r="AT334" s="193" t="s">
        <v>162</v>
      </c>
      <c r="AU334" s="193" t="s">
        <v>85</v>
      </c>
      <c r="AY334" s="19" t="s">
        <v>160</v>
      </c>
      <c r="BE334" s="194">
        <f>IF(N334="základní",J334,0)</f>
        <v>0</v>
      </c>
      <c r="BF334" s="194">
        <f>IF(N334="snížená",J334,0)</f>
        <v>0</v>
      </c>
      <c r="BG334" s="194">
        <f>IF(N334="zákl. přenesená",J334,0)</f>
        <v>0</v>
      </c>
      <c r="BH334" s="194">
        <f>IF(N334="sníž. přenesená",J334,0)</f>
        <v>0</v>
      </c>
      <c r="BI334" s="194">
        <f>IF(N334="nulová",J334,0)</f>
        <v>0</v>
      </c>
      <c r="BJ334" s="19" t="s">
        <v>83</v>
      </c>
      <c r="BK334" s="194">
        <f>ROUND(I334*H334,2)</f>
        <v>0</v>
      </c>
      <c r="BL334" s="19" t="s">
        <v>166</v>
      </c>
      <c r="BM334" s="193" t="s">
        <v>440</v>
      </c>
    </row>
    <row r="335" s="14" customFormat="1">
      <c r="A335" s="14"/>
      <c r="B335" s="203"/>
      <c r="C335" s="14"/>
      <c r="D335" s="196" t="s">
        <v>168</v>
      </c>
      <c r="E335" s="204" t="s">
        <v>1</v>
      </c>
      <c r="F335" s="205" t="s">
        <v>408</v>
      </c>
      <c r="G335" s="14"/>
      <c r="H335" s="206">
        <v>7.6500000000000004</v>
      </c>
      <c r="I335" s="207"/>
      <c r="J335" s="14"/>
      <c r="K335" s="14"/>
      <c r="L335" s="203"/>
      <c r="M335" s="208"/>
      <c r="N335" s="209"/>
      <c r="O335" s="209"/>
      <c r="P335" s="209"/>
      <c r="Q335" s="209"/>
      <c r="R335" s="209"/>
      <c r="S335" s="209"/>
      <c r="T335" s="21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04" t="s">
        <v>168</v>
      </c>
      <c r="AU335" s="204" t="s">
        <v>85</v>
      </c>
      <c r="AV335" s="14" t="s">
        <v>85</v>
      </c>
      <c r="AW335" s="14" t="s">
        <v>34</v>
      </c>
      <c r="AX335" s="14" t="s">
        <v>76</v>
      </c>
      <c r="AY335" s="204" t="s">
        <v>160</v>
      </c>
    </row>
    <row r="336" s="15" customFormat="1">
      <c r="A336" s="15"/>
      <c r="B336" s="211"/>
      <c r="C336" s="15"/>
      <c r="D336" s="196" t="s">
        <v>168</v>
      </c>
      <c r="E336" s="212" t="s">
        <v>1</v>
      </c>
      <c r="F336" s="213" t="s">
        <v>171</v>
      </c>
      <c r="G336" s="15"/>
      <c r="H336" s="214">
        <v>7.6500000000000004</v>
      </c>
      <c r="I336" s="215"/>
      <c r="J336" s="15"/>
      <c r="K336" s="15"/>
      <c r="L336" s="211"/>
      <c r="M336" s="216"/>
      <c r="N336" s="217"/>
      <c r="O336" s="217"/>
      <c r="P336" s="217"/>
      <c r="Q336" s="217"/>
      <c r="R336" s="217"/>
      <c r="S336" s="217"/>
      <c r="T336" s="218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12" t="s">
        <v>168</v>
      </c>
      <c r="AU336" s="212" t="s">
        <v>85</v>
      </c>
      <c r="AV336" s="15" t="s">
        <v>166</v>
      </c>
      <c r="AW336" s="15" t="s">
        <v>34</v>
      </c>
      <c r="AX336" s="15" t="s">
        <v>83</v>
      </c>
      <c r="AY336" s="212" t="s">
        <v>160</v>
      </c>
    </row>
    <row r="337" s="2" customFormat="1" ht="24.15" customHeight="1">
      <c r="A337" s="38"/>
      <c r="B337" s="180"/>
      <c r="C337" s="181" t="s">
        <v>441</v>
      </c>
      <c r="D337" s="181" t="s">
        <v>162</v>
      </c>
      <c r="E337" s="182" t="s">
        <v>442</v>
      </c>
      <c r="F337" s="183" t="s">
        <v>443</v>
      </c>
      <c r="G337" s="184" t="s">
        <v>261</v>
      </c>
      <c r="H337" s="185">
        <v>8</v>
      </c>
      <c r="I337" s="186"/>
      <c r="J337" s="187">
        <f>ROUND(I337*H337,2)</f>
        <v>0</v>
      </c>
      <c r="K337" s="188"/>
      <c r="L337" s="39"/>
      <c r="M337" s="189" t="s">
        <v>1</v>
      </c>
      <c r="N337" s="190" t="s">
        <v>41</v>
      </c>
      <c r="O337" s="77"/>
      <c r="P337" s="191">
        <f>O337*H337</f>
        <v>0</v>
      </c>
      <c r="Q337" s="191">
        <v>0.017770000000000001</v>
      </c>
      <c r="R337" s="191">
        <f>Q337*H337</f>
        <v>0.14216000000000001</v>
      </c>
      <c r="S337" s="191">
        <v>0</v>
      </c>
      <c r="T337" s="192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193" t="s">
        <v>166</v>
      </c>
      <c r="AT337" s="193" t="s">
        <v>162</v>
      </c>
      <c r="AU337" s="193" t="s">
        <v>85</v>
      </c>
      <c r="AY337" s="19" t="s">
        <v>160</v>
      </c>
      <c r="BE337" s="194">
        <f>IF(N337="základní",J337,0)</f>
        <v>0</v>
      </c>
      <c r="BF337" s="194">
        <f>IF(N337="snížená",J337,0)</f>
        <v>0</v>
      </c>
      <c r="BG337" s="194">
        <f>IF(N337="zákl. přenesená",J337,0)</f>
        <v>0</v>
      </c>
      <c r="BH337" s="194">
        <f>IF(N337="sníž. přenesená",J337,0)</f>
        <v>0</v>
      </c>
      <c r="BI337" s="194">
        <f>IF(N337="nulová",J337,0)</f>
        <v>0</v>
      </c>
      <c r="BJ337" s="19" t="s">
        <v>83</v>
      </c>
      <c r="BK337" s="194">
        <f>ROUND(I337*H337,2)</f>
        <v>0</v>
      </c>
      <c r="BL337" s="19" t="s">
        <v>166</v>
      </c>
      <c r="BM337" s="193" t="s">
        <v>444</v>
      </c>
    </row>
    <row r="338" s="13" customFormat="1">
      <c r="A338" s="13"/>
      <c r="B338" s="195"/>
      <c r="C338" s="13"/>
      <c r="D338" s="196" t="s">
        <v>168</v>
      </c>
      <c r="E338" s="197" t="s">
        <v>1</v>
      </c>
      <c r="F338" s="198" t="s">
        <v>445</v>
      </c>
      <c r="G338" s="13"/>
      <c r="H338" s="197" t="s">
        <v>1</v>
      </c>
      <c r="I338" s="199"/>
      <c r="J338" s="13"/>
      <c r="K338" s="13"/>
      <c r="L338" s="195"/>
      <c r="M338" s="200"/>
      <c r="N338" s="201"/>
      <c r="O338" s="201"/>
      <c r="P338" s="201"/>
      <c r="Q338" s="201"/>
      <c r="R338" s="201"/>
      <c r="S338" s="201"/>
      <c r="T338" s="20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97" t="s">
        <v>168</v>
      </c>
      <c r="AU338" s="197" t="s">
        <v>85</v>
      </c>
      <c r="AV338" s="13" t="s">
        <v>83</v>
      </c>
      <c r="AW338" s="13" t="s">
        <v>34</v>
      </c>
      <c r="AX338" s="13" t="s">
        <v>76</v>
      </c>
      <c r="AY338" s="197" t="s">
        <v>160</v>
      </c>
    </row>
    <row r="339" s="14" customFormat="1">
      <c r="A339" s="14"/>
      <c r="B339" s="203"/>
      <c r="C339" s="14"/>
      <c r="D339" s="196" t="s">
        <v>168</v>
      </c>
      <c r="E339" s="204" t="s">
        <v>1</v>
      </c>
      <c r="F339" s="205" t="s">
        <v>83</v>
      </c>
      <c r="G339" s="14"/>
      <c r="H339" s="206">
        <v>1</v>
      </c>
      <c r="I339" s="207"/>
      <c r="J339" s="14"/>
      <c r="K339" s="14"/>
      <c r="L339" s="203"/>
      <c r="M339" s="208"/>
      <c r="N339" s="209"/>
      <c r="O339" s="209"/>
      <c r="P339" s="209"/>
      <c r="Q339" s="209"/>
      <c r="R339" s="209"/>
      <c r="S339" s="209"/>
      <c r="T339" s="21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04" t="s">
        <v>168</v>
      </c>
      <c r="AU339" s="204" t="s">
        <v>85</v>
      </c>
      <c r="AV339" s="14" t="s">
        <v>85</v>
      </c>
      <c r="AW339" s="14" t="s">
        <v>34</v>
      </c>
      <c r="AX339" s="14" t="s">
        <v>76</v>
      </c>
      <c r="AY339" s="204" t="s">
        <v>160</v>
      </c>
    </row>
    <row r="340" s="13" customFormat="1">
      <c r="A340" s="13"/>
      <c r="B340" s="195"/>
      <c r="C340" s="13"/>
      <c r="D340" s="196" t="s">
        <v>168</v>
      </c>
      <c r="E340" s="197" t="s">
        <v>1</v>
      </c>
      <c r="F340" s="198" t="s">
        <v>446</v>
      </c>
      <c r="G340" s="13"/>
      <c r="H340" s="197" t="s">
        <v>1</v>
      </c>
      <c r="I340" s="199"/>
      <c r="J340" s="13"/>
      <c r="K340" s="13"/>
      <c r="L340" s="195"/>
      <c r="M340" s="200"/>
      <c r="N340" s="201"/>
      <c r="O340" s="201"/>
      <c r="P340" s="201"/>
      <c r="Q340" s="201"/>
      <c r="R340" s="201"/>
      <c r="S340" s="201"/>
      <c r="T340" s="20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97" t="s">
        <v>168</v>
      </c>
      <c r="AU340" s="197" t="s">
        <v>85</v>
      </c>
      <c r="AV340" s="13" t="s">
        <v>83</v>
      </c>
      <c r="AW340" s="13" t="s">
        <v>34</v>
      </c>
      <c r="AX340" s="13" t="s">
        <v>76</v>
      </c>
      <c r="AY340" s="197" t="s">
        <v>160</v>
      </c>
    </row>
    <row r="341" s="14" customFormat="1">
      <c r="A341" s="14"/>
      <c r="B341" s="203"/>
      <c r="C341" s="14"/>
      <c r="D341" s="196" t="s">
        <v>168</v>
      </c>
      <c r="E341" s="204" t="s">
        <v>1</v>
      </c>
      <c r="F341" s="205" t="s">
        <v>83</v>
      </c>
      <c r="G341" s="14"/>
      <c r="H341" s="206">
        <v>1</v>
      </c>
      <c r="I341" s="207"/>
      <c r="J341" s="14"/>
      <c r="K341" s="14"/>
      <c r="L341" s="203"/>
      <c r="M341" s="208"/>
      <c r="N341" s="209"/>
      <c r="O341" s="209"/>
      <c r="P341" s="209"/>
      <c r="Q341" s="209"/>
      <c r="R341" s="209"/>
      <c r="S341" s="209"/>
      <c r="T341" s="21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04" t="s">
        <v>168</v>
      </c>
      <c r="AU341" s="204" t="s">
        <v>85</v>
      </c>
      <c r="AV341" s="14" t="s">
        <v>85</v>
      </c>
      <c r="AW341" s="14" t="s">
        <v>34</v>
      </c>
      <c r="AX341" s="14" t="s">
        <v>76</v>
      </c>
      <c r="AY341" s="204" t="s">
        <v>160</v>
      </c>
    </row>
    <row r="342" s="13" customFormat="1">
      <c r="A342" s="13"/>
      <c r="B342" s="195"/>
      <c r="C342" s="13"/>
      <c r="D342" s="196" t="s">
        <v>168</v>
      </c>
      <c r="E342" s="197" t="s">
        <v>1</v>
      </c>
      <c r="F342" s="198" t="s">
        <v>447</v>
      </c>
      <c r="G342" s="13"/>
      <c r="H342" s="197" t="s">
        <v>1</v>
      </c>
      <c r="I342" s="199"/>
      <c r="J342" s="13"/>
      <c r="K342" s="13"/>
      <c r="L342" s="195"/>
      <c r="M342" s="200"/>
      <c r="N342" s="201"/>
      <c r="O342" s="201"/>
      <c r="P342" s="201"/>
      <c r="Q342" s="201"/>
      <c r="R342" s="201"/>
      <c r="S342" s="201"/>
      <c r="T342" s="20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97" t="s">
        <v>168</v>
      </c>
      <c r="AU342" s="197" t="s">
        <v>85</v>
      </c>
      <c r="AV342" s="13" t="s">
        <v>83</v>
      </c>
      <c r="AW342" s="13" t="s">
        <v>34</v>
      </c>
      <c r="AX342" s="13" t="s">
        <v>76</v>
      </c>
      <c r="AY342" s="197" t="s">
        <v>160</v>
      </c>
    </row>
    <row r="343" s="14" customFormat="1">
      <c r="A343" s="14"/>
      <c r="B343" s="203"/>
      <c r="C343" s="14"/>
      <c r="D343" s="196" t="s">
        <v>168</v>
      </c>
      <c r="E343" s="204" t="s">
        <v>1</v>
      </c>
      <c r="F343" s="205" t="s">
        <v>83</v>
      </c>
      <c r="G343" s="14"/>
      <c r="H343" s="206">
        <v>1</v>
      </c>
      <c r="I343" s="207"/>
      <c r="J343" s="14"/>
      <c r="K343" s="14"/>
      <c r="L343" s="203"/>
      <c r="M343" s="208"/>
      <c r="N343" s="209"/>
      <c r="O343" s="209"/>
      <c r="P343" s="209"/>
      <c r="Q343" s="209"/>
      <c r="R343" s="209"/>
      <c r="S343" s="209"/>
      <c r="T343" s="210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04" t="s">
        <v>168</v>
      </c>
      <c r="AU343" s="204" t="s">
        <v>85</v>
      </c>
      <c r="AV343" s="14" t="s">
        <v>85</v>
      </c>
      <c r="AW343" s="14" t="s">
        <v>34</v>
      </c>
      <c r="AX343" s="14" t="s">
        <v>76</v>
      </c>
      <c r="AY343" s="204" t="s">
        <v>160</v>
      </c>
    </row>
    <row r="344" s="13" customFormat="1">
      <c r="A344" s="13"/>
      <c r="B344" s="195"/>
      <c r="C344" s="13"/>
      <c r="D344" s="196" t="s">
        <v>168</v>
      </c>
      <c r="E344" s="197" t="s">
        <v>1</v>
      </c>
      <c r="F344" s="198" t="s">
        <v>448</v>
      </c>
      <c r="G344" s="13"/>
      <c r="H344" s="197" t="s">
        <v>1</v>
      </c>
      <c r="I344" s="199"/>
      <c r="J344" s="13"/>
      <c r="K344" s="13"/>
      <c r="L344" s="195"/>
      <c r="M344" s="200"/>
      <c r="N344" s="201"/>
      <c r="O344" s="201"/>
      <c r="P344" s="201"/>
      <c r="Q344" s="201"/>
      <c r="R344" s="201"/>
      <c r="S344" s="201"/>
      <c r="T344" s="20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7" t="s">
        <v>168</v>
      </c>
      <c r="AU344" s="197" t="s">
        <v>85</v>
      </c>
      <c r="AV344" s="13" t="s">
        <v>83</v>
      </c>
      <c r="AW344" s="13" t="s">
        <v>34</v>
      </c>
      <c r="AX344" s="13" t="s">
        <v>76</v>
      </c>
      <c r="AY344" s="197" t="s">
        <v>160</v>
      </c>
    </row>
    <row r="345" s="14" customFormat="1">
      <c r="A345" s="14"/>
      <c r="B345" s="203"/>
      <c r="C345" s="14"/>
      <c r="D345" s="196" t="s">
        <v>168</v>
      </c>
      <c r="E345" s="204" t="s">
        <v>1</v>
      </c>
      <c r="F345" s="205" t="s">
        <v>85</v>
      </c>
      <c r="G345" s="14"/>
      <c r="H345" s="206">
        <v>2</v>
      </c>
      <c r="I345" s="207"/>
      <c r="J345" s="14"/>
      <c r="K345" s="14"/>
      <c r="L345" s="203"/>
      <c r="M345" s="208"/>
      <c r="N345" s="209"/>
      <c r="O345" s="209"/>
      <c r="P345" s="209"/>
      <c r="Q345" s="209"/>
      <c r="R345" s="209"/>
      <c r="S345" s="209"/>
      <c r="T345" s="210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04" t="s">
        <v>168</v>
      </c>
      <c r="AU345" s="204" t="s">
        <v>85</v>
      </c>
      <c r="AV345" s="14" t="s">
        <v>85</v>
      </c>
      <c r="AW345" s="14" t="s">
        <v>34</v>
      </c>
      <c r="AX345" s="14" t="s">
        <v>76</v>
      </c>
      <c r="AY345" s="204" t="s">
        <v>160</v>
      </c>
    </row>
    <row r="346" s="13" customFormat="1">
      <c r="A346" s="13"/>
      <c r="B346" s="195"/>
      <c r="C346" s="13"/>
      <c r="D346" s="196" t="s">
        <v>168</v>
      </c>
      <c r="E346" s="197" t="s">
        <v>1</v>
      </c>
      <c r="F346" s="198" t="s">
        <v>449</v>
      </c>
      <c r="G346" s="13"/>
      <c r="H346" s="197" t="s">
        <v>1</v>
      </c>
      <c r="I346" s="199"/>
      <c r="J346" s="13"/>
      <c r="K346" s="13"/>
      <c r="L346" s="195"/>
      <c r="M346" s="200"/>
      <c r="N346" s="201"/>
      <c r="O346" s="201"/>
      <c r="P346" s="201"/>
      <c r="Q346" s="201"/>
      <c r="R346" s="201"/>
      <c r="S346" s="201"/>
      <c r="T346" s="20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97" t="s">
        <v>168</v>
      </c>
      <c r="AU346" s="197" t="s">
        <v>85</v>
      </c>
      <c r="AV346" s="13" t="s">
        <v>83</v>
      </c>
      <c r="AW346" s="13" t="s">
        <v>34</v>
      </c>
      <c r="AX346" s="13" t="s">
        <v>76</v>
      </c>
      <c r="AY346" s="197" t="s">
        <v>160</v>
      </c>
    </row>
    <row r="347" s="14" customFormat="1">
      <c r="A347" s="14"/>
      <c r="B347" s="203"/>
      <c r="C347" s="14"/>
      <c r="D347" s="196" t="s">
        <v>168</v>
      </c>
      <c r="E347" s="204" t="s">
        <v>1</v>
      </c>
      <c r="F347" s="205" t="s">
        <v>83</v>
      </c>
      <c r="G347" s="14"/>
      <c r="H347" s="206">
        <v>1</v>
      </c>
      <c r="I347" s="207"/>
      <c r="J347" s="14"/>
      <c r="K347" s="14"/>
      <c r="L347" s="203"/>
      <c r="M347" s="208"/>
      <c r="N347" s="209"/>
      <c r="O347" s="209"/>
      <c r="P347" s="209"/>
      <c r="Q347" s="209"/>
      <c r="R347" s="209"/>
      <c r="S347" s="209"/>
      <c r="T347" s="210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04" t="s">
        <v>168</v>
      </c>
      <c r="AU347" s="204" t="s">
        <v>85</v>
      </c>
      <c r="AV347" s="14" t="s">
        <v>85</v>
      </c>
      <c r="AW347" s="14" t="s">
        <v>34</v>
      </c>
      <c r="AX347" s="14" t="s">
        <v>76</v>
      </c>
      <c r="AY347" s="204" t="s">
        <v>160</v>
      </c>
    </row>
    <row r="348" s="13" customFormat="1">
      <c r="A348" s="13"/>
      <c r="B348" s="195"/>
      <c r="C348" s="13"/>
      <c r="D348" s="196" t="s">
        <v>168</v>
      </c>
      <c r="E348" s="197" t="s">
        <v>1</v>
      </c>
      <c r="F348" s="198" t="s">
        <v>450</v>
      </c>
      <c r="G348" s="13"/>
      <c r="H348" s="197" t="s">
        <v>1</v>
      </c>
      <c r="I348" s="199"/>
      <c r="J348" s="13"/>
      <c r="K348" s="13"/>
      <c r="L348" s="195"/>
      <c r="M348" s="200"/>
      <c r="N348" s="201"/>
      <c r="O348" s="201"/>
      <c r="P348" s="201"/>
      <c r="Q348" s="201"/>
      <c r="R348" s="201"/>
      <c r="S348" s="201"/>
      <c r="T348" s="20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7" t="s">
        <v>168</v>
      </c>
      <c r="AU348" s="197" t="s">
        <v>85</v>
      </c>
      <c r="AV348" s="13" t="s">
        <v>83</v>
      </c>
      <c r="AW348" s="13" t="s">
        <v>34</v>
      </c>
      <c r="AX348" s="13" t="s">
        <v>76</v>
      </c>
      <c r="AY348" s="197" t="s">
        <v>160</v>
      </c>
    </row>
    <row r="349" s="14" customFormat="1">
      <c r="A349" s="14"/>
      <c r="B349" s="203"/>
      <c r="C349" s="14"/>
      <c r="D349" s="196" t="s">
        <v>168</v>
      </c>
      <c r="E349" s="204" t="s">
        <v>1</v>
      </c>
      <c r="F349" s="205" t="s">
        <v>83</v>
      </c>
      <c r="G349" s="14"/>
      <c r="H349" s="206">
        <v>1</v>
      </c>
      <c r="I349" s="207"/>
      <c r="J349" s="14"/>
      <c r="K349" s="14"/>
      <c r="L349" s="203"/>
      <c r="M349" s="208"/>
      <c r="N349" s="209"/>
      <c r="O349" s="209"/>
      <c r="P349" s="209"/>
      <c r="Q349" s="209"/>
      <c r="R349" s="209"/>
      <c r="S349" s="209"/>
      <c r="T349" s="210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04" t="s">
        <v>168</v>
      </c>
      <c r="AU349" s="204" t="s">
        <v>85</v>
      </c>
      <c r="AV349" s="14" t="s">
        <v>85</v>
      </c>
      <c r="AW349" s="14" t="s">
        <v>34</v>
      </c>
      <c r="AX349" s="14" t="s">
        <v>76</v>
      </c>
      <c r="AY349" s="204" t="s">
        <v>160</v>
      </c>
    </row>
    <row r="350" s="13" customFormat="1">
      <c r="A350" s="13"/>
      <c r="B350" s="195"/>
      <c r="C350" s="13"/>
      <c r="D350" s="196" t="s">
        <v>168</v>
      </c>
      <c r="E350" s="197" t="s">
        <v>1</v>
      </c>
      <c r="F350" s="198" t="s">
        <v>451</v>
      </c>
      <c r="G350" s="13"/>
      <c r="H350" s="197" t="s">
        <v>1</v>
      </c>
      <c r="I350" s="199"/>
      <c r="J350" s="13"/>
      <c r="K350" s="13"/>
      <c r="L350" s="195"/>
      <c r="M350" s="200"/>
      <c r="N350" s="201"/>
      <c r="O350" s="201"/>
      <c r="P350" s="201"/>
      <c r="Q350" s="201"/>
      <c r="R350" s="201"/>
      <c r="S350" s="201"/>
      <c r="T350" s="20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97" t="s">
        <v>168</v>
      </c>
      <c r="AU350" s="197" t="s">
        <v>85</v>
      </c>
      <c r="AV350" s="13" t="s">
        <v>83</v>
      </c>
      <c r="AW350" s="13" t="s">
        <v>34</v>
      </c>
      <c r="AX350" s="13" t="s">
        <v>76</v>
      </c>
      <c r="AY350" s="197" t="s">
        <v>160</v>
      </c>
    </row>
    <row r="351" s="14" customFormat="1">
      <c r="A351" s="14"/>
      <c r="B351" s="203"/>
      <c r="C351" s="14"/>
      <c r="D351" s="196" t="s">
        <v>168</v>
      </c>
      <c r="E351" s="204" t="s">
        <v>1</v>
      </c>
      <c r="F351" s="205" t="s">
        <v>83</v>
      </c>
      <c r="G351" s="14"/>
      <c r="H351" s="206">
        <v>1</v>
      </c>
      <c r="I351" s="207"/>
      <c r="J351" s="14"/>
      <c r="K351" s="14"/>
      <c r="L351" s="203"/>
      <c r="M351" s="208"/>
      <c r="N351" s="209"/>
      <c r="O351" s="209"/>
      <c r="P351" s="209"/>
      <c r="Q351" s="209"/>
      <c r="R351" s="209"/>
      <c r="S351" s="209"/>
      <c r="T351" s="210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04" t="s">
        <v>168</v>
      </c>
      <c r="AU351" s="204" t="s">
        <v>85</v>
      </c>
      <c r="AV351" s="14" t="s">
        <v>85</v>
      </c>
      <c r="AW351" s="14" t="s">
        <v>34</v>
      </c>
      <c r="AX351" s="14" t="s">
        <v>76</v>
      </c>
      <c r="AY351" s="204" t="s">
        <v>160</v>
      </c>
    </row>
    <row r="352" s="15" customFormat="1">
      <c r="A352" s="15"/>
      <c r="B352" s="211"/>
      <c r="C352" s="15"/>
      <c r="D352" s="196" t="s">
        <v>168</v>
      </c>
      <c r="E352" s="212" t="s">
        <v>1</v>
      </c>
      <c r="F352" s="213" t="s">
        <v>171</v>
      </c>
      <c r="G352" s="15"/>
      <c r="H352" s="214">
        <v>8</v>
      </c>
      <c r="I352" s="215"/>
      <c r="J352" s="15"/>
      <c r="K352" s="15"/>
      <c r="L352" s="211"/>
      <c r="M352" s="216"/>
      <c r="N352" s="217"/>
      <c r="O352" s="217"/>
      <c r="P352" s="217"/>
      <c r="Q352" s="217"/>
      <c r="R352" s="217"/>
      <c r="S352" s="217"/>
      <c r="T352" s="218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12" t="s">
        <v>168</v>
      </c>
      <c r="AU352" s="212" t="s">
        <v>85</v>
      </c>
      <c r="AV352" s="15" t="s">
        <v>166</v>
      </c>
      <c r="AW352" s="15" t="s">
        <v>34</v>
      </c>
      <c r="AX352" s="15" t="s">
        <v>83</v>
      </c>
      <c r="AY352" s="212" t="s">
        <v>160</v>
      </c>
    </row>
    <row r="353" s="2" customFormat="1" ht="37.8" customHeight="1">
      <c r="A353" s="38"/>
      <c r="B353" s="180"/>
      <c r="C353" s="227" t="s">
        <v>452</v>
      </c>
      <c r="D353" s="227" t="s">
        <v>329</v>
      </c>
      <c r="E353" s="228" t="s">
        <v>453</v>
      </c>
      <c r="F353" s="229" t="s">
        <v>454</v>
      </c>
      <c r="G353" s="230" t="s">
        <v>261</v>
      </c>
      <c r="H353" s="231">
        <v>2</v>
      </c>
      <c r="I353" s="232"/>
      <c r="J353" s="233">
        <f>ROUND(I353*H353,2)</f>
        <v>0</v>
      </c>
      <c r="K353" s="234"/>
      <c r="L353" s="235"/>
      <c r="M353" s="236" t="s">
        <v>1</v>
      </c>
      <c r="N353" s="237" t="s">
        <v>41</v>
      </c>
      <c r="O353" s="77"/>
      <c r="P353" s="191">
        <f>O353*H353</f>
        <v>0</v>
      </c>
      <c r="Q353" s="191">
        <v>0.01521</v>
      </c>
      <c r="R353" s="191">
        <f>Q353*H353</f>
        <v>0.030419999999999999</v>
      </c>
      <c r="S353" s="191">
        <v>0</v>
      </c>
      <c r="T353" s="192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193" t="s">
        <v>332</v>
      </c>
      <c r="AT353" s="193" t="s">
        <v>329</v>
      </c>
      <c r="AU353" s="193" t="s">
        <v>85</v>
      </c>
      <c r="AY353" s="19" t="s">
        <v>160</v>
      </c>
      <c r="BE353" s="194">
        <f>IF(N353="základní",J353,0)</f>
        <v>0</v>
      </c>
      <c r="BF353" s="194">
        <f>IF(N353="snížená",J353,0)</f>
        <v>0</v>
      </c>
      <c r="BG353" s="194">
        <f>IF(N353="zákl. přenesená",J353,0)</f>
        <v>0</v>
      </c>
      <c r="BH353" s="194">
        <f>IF(N353="sníž. přenesená",J353,0)</f>
        <v>0</v>
      </c>
      <c r="BI353" s="194">
        <f>IF(N353="nulová",J353,0)</f>
        <v>0</v>
      </c>
      <c r="BJ353" s="19" t="s">
        <v>83</v>
      </c>
      <c r="BK353" s="194">
        <f>ROUND(I353*H353,2)</f>
        <v>0</v>
      </c>
      <c r="BL353" s="19" t="s">
        <v>166</v>
      </c>
      <c r="BM353" s="193" t="s">
        <v>455</v>
      </c>
    </row>
    <row r="354" s="13" customFormat="1">
      <c r="A354" s="13"/>
      <c r="B354" s="195"/>
      <c r="C354" s="13"/>
      <c r="D354" s="196" t="s">
        <v>168</v>
      </c>
      <c r="E354" s="197" t="s">
        <v>1</v>
      </c>
      <c r="F354" s="198" t="s">
        <v>456</v>
      </c>
      <c r="G354" s="13"/>
      <c r="H354" s="197" t="s">
        <v>1</v>
      </c>
      <c r="I354" s="199"/>
      <c r="J354" s="13"/>
      <c r="K354" s="13"/>
      <c r="L354" s="195"/>
      <c r="M354" s="200"/>
      <c r="N354" s="201"/>
      <c r="O354" s="201"/>
      <c r="P354" s="201"/>
      <c r="Q354" s="201"/>
      <c r="R354" s="201"/>
      <c r="S354" s="201"/>
      <c r="T354" s="20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97" t="s">
        <v>168</v>
      </c>
      <c r="AU354" s="197" t="s">
        <v>85</v>
      </c>
      <c r="AV354" s="13" t="s">
        <v>83</v>
      </c>
      <c r="AW354" s="13" t="s">
        <v>34</v>
      </c>
      <c r="AX354" s="13" t="s">
        <v>76</v>
      </c>
      <c r="AY354" s="197" t="s">
        <v>160</v>
      </c>
    </row>
    <row r="355" s="14" customFormat="1">
      <c r="A355" s="14"/>
      <c r="B355" s="203"/>
      <c r="C355" s="14"/>
      <c r="D355" s="196" t="s">
        <v>168</v>
      </c>
      <c r="E355" s="204" t="s">
        <v>1</v>
      </c>
      <c r="F355" s="205" t="s">
        <v>83</v>
      </c>
      <c r="G355" s="14"/>
      <c r="H355" s="206">
        <v>1</v>
      </c>
      <c r="I355" s="207"/>
      <c r="J355" s="14"/>
      <c r="K355" s="14"/>
      <c r="L355" s="203"/>
      <c r="M355" s="208"/>
      <c r="N355" s="209"/>
      <c r="O355" s="209"/>
      <c r="P355" s="209"/>
      <c r="Q355" s="209"/>
      <c r="R355" s="209"/>
      <c r="S355" s="209"/>
      <c r="T355" s="210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04" t="s">
        <v>168</v>
      </c>
      <c r="AU355" s="204" t="s">
        <v>85</v>
      </c>
      <c r="AV355" s="14" t="s">
        <v>85</v>
      </c>
      <c r="AW355" s="14" t="s">
        <v>34</v>
      </c>
      <c r="AX355" s="14" t="s">
        <v>76</v>
      </c>
      <c r="AY355" s="204" t="s">
        <v>160</v>
      </c>
    </row>
    <row r="356" s="13" customFormat="1">
      <c r="A356" s="13"/>
      <c r="B356" s="195"/>
      <c r="C356" s="13"/>
      <c r="D356" s="196" t="s">
        <v>168</v>
      </c>
      <c r="E356" s="197" t="s">
        <v>1</v>
      </c>
      <c r="F356" s="198" t="s">
        <v>450</v>
      </c>
      <c r="G356" s="13"/>
      <c r="H356" s="197" t="s">
        <v>1</v>
      </c>
      <c r="I356" s="199"/>
      <c r="J356" s="13"/>
      <c r="K356" s="13"/>
      <c r="L356" s="195"/>
      <c r="M356" s="200"/>
      <c r="N356" s="201"/>
      <c r="O356" s="201"/>
      <c r="P356" s="201"/>
      <c r="Q356" s="201"/>
      <c r="R356" s="201"/>
      <c r="S356" s="201"/>
      <c r="T356" s="20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97" t="s">
        <v>168</v>
      </c>
      <c r="AU356" s="197" t="s">
        <v>85</v>
      </c>
      <c r="AV356" s="13" t="s">
        <v>83</v>
      </c>
      <c r="AW356" s="13" t="s">
        <v>34</v>
      </c>
      <c r="AX356" s="13" t="s">
        <v>76</v>
      </c>
      <c r="AY356" s="197" t="s">
        <v>160</v>
      </c>
    </row>
    <row r="357" s="14" customFormat="1">
      <c r="A357" s="14"/>
      <c r="B357" s="203"/>
      <c r="C357" s="14"/>
      <c r="D357" s="196" t="s">
        <v>168</v>
      </c>
      <c r="E357" s="204" t="s">
        <v>1</v>
      </c>
      <c r="F357" s="205" t="s">
        <v>83</v>
      </c>
      <c r="G357" s="14"/>
      <c r="H357" s="206">
        <v>1</v>
      </c>
      <c r="I357" s="207"/>
      <c r="J357" s="14"/>
      <c r="K357" s="14"/>
      <c r="L357" s="203"/>
      <c r="M357" s="208"/>
      <c r="N357" s="209"/>
      <c r="O357" s="209"/>
      <c r="P357" s="209"/>
      <c r="Q357" s="209"/>
      <c r="R357" s="209"/>
      <c r="S357" s="209"/>
      <c r="T357" s="210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04" t="s">
        <v>168</v>
      </c>
      <c r="AU357" s="204" t="s">
        <v>85</v>
      </c>
      <c r="AV357" s="14" t="s">
        <v>85</v>
      </c>
      <c r="AW357" s="14" t="s">
        <v>34</v>
      </c>
      <c r="AX357" s="14" t="s">
        <v>76</v>
      </c>
      <c r="AY357" s="204" t="s">
        <v>160</v>
      </c>
    </row>
    <row r="358" s="15" customFormat="1">
      <c r="A358" s="15"/>
      <c r="B358" s="211"/>
      <c r="C358" s="15"/>
      <c r="D358" s="196" t="s">
        <v>168</v>
      </c>
      <c r="E358" s="212" t="s">
        <v>1</v>
      </c>
      <c r="F358" s="213" t="s">
        <v>171</v>
      </c>
      <c r="G358" s="15"/>
      <c r="H358" s="214">
        <v>2</v>
      </c>
      <c r="I358" s="215"/>
      <c r="J358" s="15"/>
      <c r="K358" s="15"/>
      <c r="L358" s="211"/>
      <c r="M358" s="216"/>
      <c r="N358" s="217"/>
      <c r="O358" s="217"/>
      <c r="P358" s="217"/>
      <c r="Q358" s="217"/>
      <c r="R358" s="217"/>
      <c r="S358" s="217"/>
      <c r="T358" s="218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12" t="s">
        <v>168</v>
      </c>
      <c r="AU358" s="212" t="s">
        <v>85</v>
      </c>
      <c r="AV358" s="15" t="s">
        <v>166</v>
      </c>
      <c r="AW358" s="15" t="s">
        <v>34</v>
      </c>
      <c r="AX358" s="15" t="s">
        <v>83</v>
      </c>
      <c r="AY358" s="212" t="s">
        <v>160</v>
      </c>
    </row>
    <row r="359" s="2" customFormat="1" ht="24.15" customHeight="1">
      <c r="A359" s="38"/>
      <c r="B359" s="180"/>
      <c r="C359" s="227" t="s">
        <v>457</v>
      </c>
      <c r="D359" s="227" t="s">
        <v>329</v>
      </c>
      <c r="E359" s="228" t="s">
        <v>458</v>
      </c>
      <c r="F359" s="229" t="s">
        <v>459</v>
      </c>
      <c r="G359" s="230" t="s">
        <v>261</v>
      </c>
      <c r="H359" s="231">
        <v>2</v>
      </c>
      <c r="I359" s="232"/>
      <c r="J359" s="233">
        <f>ROUND(I359*H359,2)</f>
        <v>0</v>
      </c>
      <c r="K359" s="234"/>
      <c r="L359" s="235"/>
      <c r="M359" s="236" t="s">
        <v>1</v>
      </c>
      <c r="N359" s="237" t="s">
        <v>41</v>
      </c>
      <c r="O359" s="77"/>
      <c r="P359" s="191">
        <f>O359*H359</f>
        <v>0</v>
      </c>
      <c r="Q359" s="191">
        <v>0.023369999999999998</v>
      </c>
      <c r="R359" s="191">
        <f>Q359*H359</f>
        <v>0.046739999999999997</v>
      </c>
      <c r="S359" s="191">
        <v>0</v>
      </c>
      <c r="T359" s="192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193" t="s">
        <v>332</v>
      </c>
      <c r="AT359" s="193" t="s">
        <v>329</v>
      </c>
      <c r="AU359" s="193" t="s">
        <v>85</v>
      </c>
      <c r="AY359" s="19" t="s">
        <v>160</v>
      </c>
      <c r="BE359" s="194">
        <f>IF(N359="základní",J359,0)</f>
        <v>0</v>
      </c>
      <c r="BF359" s="194">
        <f>IF(N359="snížená",J359,0)</f>
        <v>0</v>
      </c>
      <c r="BG359" s="194">
        <f>IF(N359="zákl. přenesená",J359,0)</f>
        <v>0</v>
      </c>
      <c r="BH359" s="194">
        <f>IF(N359="sníž. přenesená",J359,0)</f>
        <v>0</v>
      </c>
      <c r="BI359" s="194">
        <f>IF(N359="nulová",J359,0)</f>
        <v>0</v>
      </c>
      <c r="BJ359" s="19" t="s">
        <v>83</v>
      </c>
      <c r="BK359" s="194">
        <f>ROUND(I359*H359,2)</f>
        <v>0</v>
      </c>
      <c r="BL359" s="19" t="s">
        <v>166</v>
      </c>
      <c r="BM359" s="193" t="s">
        <v>460</v>
      </c>
    </row>
    <row r="360" s="13" customFormat="1">
      <c r="A360" s="13"/>
      <c r="B360" s="195"/>
      <c r="C360" s="13"/>
      <c r="D360" s="196" t="s">
        <v>168</v>
      </c>
      <c r="E360" s="197" t="s">
        <v>1</v>
      </c>
      <c r="F360" s="198" t="s">
        <v>448</v>
      </c>
      <c r="G360" s="13"/>
      <c r="H360" s="197" t="s">
        <v>1</v>
      </c>
      <c r="I360" s="199"/>
      <c r="J360" s="13"/>
      <c r="K360" s="13"/>
      <c r="L360" s="195"/>
      <c r="M360" s="200"/>
      <c r="N360" s="201"/>
      <c r="O360" s="201"/>
      <c r="P360" s="201"/>
      <c r="Q360" s="201"/>
      <c r="R360" s="201"/>
      <c r="S360" s="201"/>
      <c r="T360" s="20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197" t="s">
        <v>168</v>
      </c>
      <c r="AU360" s="197" t="s">
        <v>85</v>
      </c>
      <c r="AV360" s="13" t="s">
        <v>83</v>
      </c>
      <c r="AW360" s="13" t="s">
        <v>34</v>
      </c>
      <c r="AX360" s="13" t="s">
        <v>76</v>
      </c>
      <c r="AY360" s="197" t="s">
        <v>160</v>
      </c>
    </row>
    <row r="361" s="14" customFormat="1">
      <c r="A361" s="14"/>
      <c r="B361" s="203"/>
      <c r="C361" s="14"/>
      <c r="D361" s="196" t="s">
        <v>168</v>
      </c>
      <c r="E361" s="204" t="s">
        <v>1</v>
      </c>
      <c r="F361" s="205" t="s">
        <v>85</v>
      </c>
      <c r="G361" s="14"/>
      <c r="H361" s="206">
        <v>2</v>
      </c>
      <c r="I361" s="207"/>
      <c r="J361" s="14"/>
      <c r="K361" s="14"/>
      <c r="L361" s="203"/>
      <c r="M361" s="208"/>
      <c r="N361" s="209"/>
      <c r="O361" s="209"/>
      <c r="P361" s="209"/>
      <c r="Q361" s="209"/>
      <c r="R361" s="209"/>
      <c r="S361" s="209"/>
      <c r="T361" s="210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04" t="s">
        <v>168</v>
      </c>
      <c r="AU361" s="204" t="s">
        <v>85</v>
      </c>
      <c r="AV361" s="14" t="s">
        <v>85</v>
      </c>
      <c r="AW361" s="14" t="s">
        <v>34</v>
      </c>
      <c r="AX361" s="14" t="s">
        <v>76</v>
      </c>
      <c r="AY361" s="204" t="s">
        <v>160</v>
      </c>
    </row>
    <row r="362" s="15" customFormat="1">
      <c r="A362" s="15"/>
      <c r="B362" s="211"/>
      <c r="C362" s="15"/>
      <c r="D362" s="196" t="s">
        <v>168</v>
      </c>
      <c r="E362" s="212" t="s">
        <v>1</v>
      </c>
      <c r="F362" s="213" t="s">
        <v>171</v>
      </c>
      <c r="G362" s="15"/>
      <c r="H362" s="214">
        <v>2</v>
      </c>
      <c r="I362" s="215"/>
      <c r="J362" s="15"/>
      <c r="K362" s="15"/>
      <c r="L362" s="211"/>
      <c r="M362" s="216"/>
      <c r="N362" s="217"/>
      <c r="O362" s="217"/>
      <c r="P362" s="217"/>
      <c r="Q362" s="217"/>
      <c r="R362" s="217"/>
      <c r="S362" s="217"/>
      <c r="T362" s="218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12" t="s">
        <v>168</v>
      </c>
      <c r="AU362" s="212" t="s">
        <v>85</v>
      </c>
      <c r="AV362" s="15" t="s">
        <v>166</v>
      </c>
      <c r="AW362" s="15" t="s">
        <v>34</v>
      </c>
      <c r="AX362" s="15" t="s">
        <v>83</v>
      </c>
      <c r="AY362" s="212" t="s">
        <v>160</v>
      </c>
    </row>
    <row r="363" s="2" customFormat="1" ht="24.15" customHeight="1">
      <c r="A363" s="38"/>
      <c r="B363" s="180"/>
      <c r="C363" s="227" t="s">
        <v>461</v>
      </c>
      <c r="D363" s="227" t="s">
        <v>329</v>
      </c>
      <c r="E363" s="228" t="s">
        <v>462</v>
      </c>
      <c r="F363" s="229" t="s">
        <v>463</v>
      </c>
      <c r="G363" s="230" t="s">
        <v>261</v>
      </c>
      <c r="H363" s="231">
        <v>1</v>
      </c>
      <c r="I363" s="232"/>
      <c r="J363" s="233">
        <f>ROUND(I363*H363,2)</f>
        <v>0</v>
      </c>
      <c r="K363" s="234"/>
      <c r="L363" s="235"/>
      <c r="M363" s="236" t="s">
        <v>1</v>
      </c>
      <c r="N363" s="237" t="s">
        <v>41</v>
      </c>
      <c r="O363" s="77"/>
      <c r="P363" s="191">
        <f>O363*H363</f>
        <v>0</v>
      </c>
      <c r="Q363" s="191">
        <v>0.023369999999999998</v>
      </c>
      <c r="R363" s="191">
        <f>Q363*H363</f>
        <v>0.023369999999999998</v>
      </c>
      <c r="S363" s="191">
        <v>0</v>
      </c>
      <c r="T363" s="192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193" t="s">
        <v>332</v>
      </c>
      <c r="AT363" s="193" t="s">
        <v>329</v>
      </c>
      <c r="AU363" s="193" t="s">
        <v>85</v>
      </c>
      <c r="AY363" s="19" t="s">
        <v>160</v>
      </c>
      <c r="BE363" s="194">
        <f>IF(N363="základní",J363,0)</f>
        <v>0</v>
      </c>
      <c r="BF363" s="194">
        <f>IF(N363="snížená",J363,0)</f>
        <v>0</v>
      </c>
      <c r="BG363" s="194">
        <f>IF(N363="zákl. přenesená",J363,0)</f>
        <v>0</v>
      </c>
      <c r="BH363" s="194">
        <f>IF(N363="sníž. přenesená",J363,0)</f>
        <v>0</v>
      </c>
      <c r="BI363" s="194">
        <f>IF(N363="nulová",J363,0)</f>
        <v>0</v>
      </c>
      <c r="BJ363" s="19" t="s">
        <v>83</v>
      </c>
      <c r="BK363" s="194">
        <f>ROUND(I363*H363,2)</f>
        <v>0</v>
      </c>
      <c r="BL363" s="19" t="s">
        <v>166</v>
      </c>
      <c r="BM363" s="193" t="s">
        <v>464</v>
      </c>
    </row>
    <row r="364" s="13" customFormat="1">
      <c r="A364" s="13"/>
      <c r="B364" s="195"/>
      <c r="C364" s="13"/>
      <c r="D364" s="196" t="s">
        <v>168</v>
      </c>
      <c r="E364" s="197" t="s">
        <v>1</v>
      </c>
      <c r="F364" s="198" t="s">
        <v>465</v>
      </c>
      <c r="G364" s="13"/>
      <c r="H364" s="197" t="s">
        <v>1</v>
      </c>
      <c r="I364" s="199"/>
      <c r="J364" s="13"/>
      <c r="K364" s="13"/>
      <c r="L364" s="195"/>
      <c r="M364" s="200"/>
      <c r="N364" s="201"/>
      <c r="O364" s="201"/>
      <c r="P364" s="201"/>
      <c r="Q364" s="201"/>
      <c r="R364" s="201"/>
      <c r="S364" s="201"/>
      <c r="T364" s="20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97" t="s">
        <v>168</v>
      </c>
      <c r="AU364" s="197" t="s">
        <v>85</v>
      </c>
      <c r="AV364" s="13" t="s">
        <v>83</v>
      </c>
      <c r="AW364" s="13" t="s">
        <v>34</v>
      </c>
      <c r="AX364" s="13" t="s">
        <v>76</v>
      </c>
      <c r="AY364" s="197" t="s">
        <v>160</v>
      </c>
    </row>
    <row r="365" s="14" customFormat="1">
      <c r="A365" s="14"/>
      <c r="B365" s="203"/>
      <c r="C365" s="14"/>
      <c r="D365" s="196" t="s">
        <v>168</v>
      </c>
      <c r="E365" s="204" t="s">
        <v>1</v>
      </c>
      <c r="F365" s="205" t="s">
        <v>83</v>
      </c>
      <c r="G365" s="14"/>
      <c r="H365" s="206">
        <v>1</v>
      </c>
      <c r="I365" s="207"/>
      <c r="J365" s="14"/>
      <c r="K365" s="14"/>
      <c r="L365" s="203"/>
      <c r="M365" s="208"/>
      <c r="N365" s="209"/>
      <c r="O365" s="209"/>
      <c r="P365" s="209"/>
      <c r="Q365" s="209"/>
      <c r="R365" s="209"/>
      <c r="S365" s="209"/>
      <c r="T365" s="210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04" t="s">
        <v>168</v>
      </c>
      <c r="AU365" s="204" t="s">
        <v>85</v>
      </c>
      <c r="AV365" s="14" t="s">
        <v>85</v>
      </c>
      <c r="AW365" s="14" t="s">
        <v>34</v>
      </c>
      <c r="AX365" s="14" t="s">
        <v>83</v>
      </c>
      <c r="AY365" s="204" t="s">
        <v>160</v>
      </c>
    </row>
    <row r="366" s="15" customFormat="1">
      <c r="A366" s="15"/>
      <c r="B366" s="211"/>
      <c r="C366" s="15"/>
      <c r="D366" s="196" t="s">
        <v>168</v>
      </c>
      <c r="E366" s="212" t="s">
        <v>1</v>
      </c>
      <c r="F366" s="213" t="s">
        <v>171</v>
      </c>
      <c r="G366" s="15"/>
      <c r="H366" s="214">
        <v>1</v>
      </c>
      <c r="I366" s="215"/>
      <c r="J366" s="15"/>
      <c r="K366" s="15"/>
      <c r="L366" s="211"/>
      <c r="M366" s="216"/>
      <c r="N366" s="217"/>
      <c r="O366" s="217"/>
      <c r="P366" s="217"/>
      <c r="Q366" s="217"/>
      <c r="R366" s="217"/>
      <c r="S366" s="217"/>
      <c r="T366" s="218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12" t="s">
        <v>168</v>
      </c>
      <c r="AU366" s="212" t="s">
        <v>85</v>
      </c>
      <c r="AV366" s="15" t="s">
        <v>166</v>
      </c>
      <c r="AW366" s="15" t="s">
        <v>34</v>
      </c>
      <c r="AX366" s="15" t="s">
        <v>76</v>
      </c>
      <c r="AY366" s="212" t="s">
        <v>160</v>
      </c>
    </row>
    <row r="367" s="2" customFormat="1" ht="37.8" customHeight="1">
      <c r="A367" s="38"/>
      <c r="B367" s="180"/>
      <c r="C367" s="227" t="s">
        <v>466</v>
      </c>
      <c r="D367" s="227" t="s">
        <v>329</v>
      </c>
      <c r="E367" s="228" t="s">
        <v>467</v>
      </c>
      <c r="F367" s="229" t="s">
        <v>468</v>
      </c>
      <c r="G367" s="230" t="s">
        <v>261</v>
      </c>
      <c r="H367" s="231">
        <v>2</v>
      </c>
      <c r="I367" s="232"/>
      <c r="J367" s="233">
        <f>ROUND(I367*H367,2)</f>
        <v>0</v>
      </c>
      <c r="K367" s="234"/>
      <c r="L367" s="235"/>
      <c r="M367" s="236" t="s">
        <v>1</v>
      </c>
      <c r="N367" s="237" t="s">
        <v>41</v>
      </c>
      <c r="O367" s="77"/>
      <c r="P367" s="191">
        <f>O367*H367</f>
        <v>0</v>
      </c>
      <c r="Q367" s="191">
        <v>0.01553</v>
      </c>
      <c r="R367" s="191">
        <f>Q367*H367</f>
        <v>0.031060000000000001</v>
      </c>
      <c r="S367" s="191">
        <v>0</v>
      </c>
      <c r="T367" s="192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193" t="s">
        <v>332</v>
      </c>
      <c r="AT367" s="193" t="s">
        <v>329</v>
      </c>
      <c r="AU367" s="193" t="s">
        <v>85</v>
      </c>
      <c r="AY367" s="19" t="s">
        <v>160</v>
      </c>
      <c r="BE367" s="194">
        <f>IF(N367="základní",J367,0)</f>
        <v>0</v>
      </c>
      <c r="BF367" s="194">
        <f>IF(N367="snížená",J367,0)</f>
        <v>0</v>
      </c>
      <c r="BG367" s="194">
        <f>IF(N367="zákl. přenesená",J367,0)</f>
        <v>0</v>
      </c>
      <c r="BH367" s="194">
        <f>IF(N367="sníž. přenesená",J367,0)</f>
        <v>0</v>
      </c>
      <c r="BI367" s="194">
        <f>IF(N367="nulová",J367,0)</f>
        <v>0</v>
      </c>
      <c r="BJ367" s="19" t="s">
        <v>83</v>
      </c>
      <c r="BK367" s="194">
        <f>ROUND(I367*H367,2)</f>
        <v>0</v>
      </c>
      <c r="BL367" s="19" t="s">
        <v>166</v>
      </c>
      <c r="BM367" s="193" t="s">
        <v>469</v>
      </c>
    </row>
    <row r="368" s="13" customFormat="1">
      <c r="A368" s="13"/>
      <c r="B368" s="195"/>
      <c r="C368" s="13"/>
      <c r="D368" s="196" t="s">
        <v>168</v>
      </c>
      <c r="E368" s="197" t="s">
        <v>1</v>
      </c>
      <c r="F368" s="198" t="s">
        <v>446</v>
      </c>
      <c r="G368" s="13"/>
      <c r="H368" s="197" t="s">
        <v>1</v>
      </c>
      <c r="I368" s="199"/>
      <c r="J368" s="13"/>
      <c r="K368" s="13"/>
      <c r="L368" s="195"/>
      <c r="M368" s="200"/>
      <c r="N368" s="201"/>
      <c r="O368" s="201"/>
      <c r="P368" s="201"/>
      <c r="Q368" s="201"/>
      <c r="R368" s="201"/>
      <c r="S368" s="201"/>
      <c r="T368" s="20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97" t="s">
        <v>168</v>
      </c>
      <c r="AU368" s="197" t="s">
        <v>85</v>
      </c>
      <c r="AV368" s="13" t="s">
        <v>83</v>
      </c>
      <c r="AW368" s="13" t="s">
        <v>34</v>
      </c>
      <c r="AX368" s="13" t="s">
        <v>76</v>
      </c>
      <c r="AY368" s="197" t="s">
        <v>160</v>
      </c>
    </row>
    <row r="369" s="14" customFormat="1">
      <c r="A369" s="14"/>
      <c r="B369" s="203"/>
      <c r="C369" s="14"/>
      <c r="D369" s="196" t="s">
        <v>168</v>
      </c>
      <c r="E369" s="204" t="s">
        <v>1</v>
      </c>
      <c r="F369" s="205" t="s">
        <v>83</v>
      </c>
      <c r="G369" s="14"/>
      <c r="H369" s="206">
        <v>1</v>
      </c>
      <c r="I369" s="207"/>
      <c r="J369" s="14"/>
      <c r="K369" s="14"/>
      <c r="L369" s="203"/>
      <c r="M369" s="208"/>
      <c r="N369" s="209"/>
      <c r="O369" s="209"/>
      <c r="P369" s="209"/>
      <c r="Q369" s="209"/>
      <c r="R369" s="209"/>
      <c r="S369" s="209"/>
      <c r="T369" s="210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04" t="s">
        <v>168</v>
      </c>
      <c r="AU369" s="204" t="s">
        <v>85</v>
      </c>
      <c r="AV369" s="14" t="s">
        <v>85</v>
      </c>
      <c r="AW369" s="14" t="s">
        <v>34</v>
      </c>
      <c r="AX369" s="14" t="s">
        <v>76</v>
      </c>
      <c r="AY369" s="204" t="s">
        <v>160</v>
      </c>
    </row>
    <row r="370" s="13" customFormat="1">
      <c r="A370" s="13"/>
      <c r="B370" s="195"/>
      <c r="C370" s="13"/>
      <c r="D370" s="196" t="s">
        <v>168</v>
      </c>
      <c r="E370" s="197" t="s">
        <v>1</v>
      </c>
      <c r="F370" s="198" t="s">
        <v>451</v>
      </c>
      <c r="G370" s="13"/>
      <c r="H370" s="197" t="s">
        <v>1</v>
      </c>
      <c r="I370" s="199"/>
      <c r="J370" s="13"/>
      <c r="K370" s="13"/>
      <c r="L370" s="195"/>
      <c r="M370" s="200"/>
      <c r="N370" s="201"/>
      <c r="O370" s="201"/>
      <c r="P370" s="201"/>
      <c r="Q370" s="201"/>
      <c r="R370" s="201"/>
      <c r="S370" s="201"/>
      <c r="T370" s="20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197" t="s">
        <v>168</v>
      </c>
      <c r="AU370" s="197" t="s">
        <v>85</v>
      </c>
      <c r="AV370" s="13" t="s">
        <v>83</v>
      </c>
      <c r="AW370" s="13" t="s">
        <v>34</v>
      </c>
      <c r="AX370" s="13" t="s">
        <v>76</v>
      </c>
      <c r="AY370" s="197" t="s">
        <v>160</v>
      </c>
    </row>
    <row r="371" s="14" customFormat="1">
      <c r="A371" s="14"/>
      <c r="B371" s="203"/>
      <c r="C371" s="14"/>
      <c r="D371" s="196" t="s">
        <v>168</v>
      </c>
      <c r="E371" s="204" t="s">
        <v>1</v>
      </c>
      <c r="F371" s="205" t="s">
        <v>83</v>
      </c>
      <c r="G371" s="14"/>
      <c r="H371" s="206">
        <v>1</v>
      </c>
      <c r="I371" s="207"/>
      <c r="J371" s="14"/>
      <c r="K371" s="14"/>
      <c r="L371" s="203"/>
      <c r="M371" s="208"/>
      <c r="N371" s="209"/>
      <c r="O371" s="209"/>
      <c r="P371" s="209"/>
      <c r="Q371" s="209"/>
      <c r="R371" s="209"/>
      <c r="S371" s="209"/>
      <c r="T371" s="210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04" t="s">
        <v>168</v>
      </c>
      <c r="AU371" s="204" t="s">
        <v>85</v>
      </c>
      <c r="AV371" s="14" t="s">
        <v>85</v>
      </c>
      <c r="AW371" s="14" t="s">
        <v>34</v>
      </c>
      <c r="AX371" s="14" t="s">
        <v>76</v>
      </c>
      <c r="AY371" s="204" t="s">
        <v>160</v>
      </c>
    </row>
    <row r="372" s="15" customFormat="1">
      <c r="A372" s="15"/>
      <c r="B372" s="211"/>
      <c r="C372" s="15"/>
      <c r="D372" s="196" t="s">
        <v>168</v>
      </c>
      <c r="E372" s="212" t="s">
        <v>1</v>
      </c>
      <c r="F372" s="213" t="s">
        <v>171</v>
      </c>
      <c r="G372" s="15"/>
      <c r="H372" s="214">
        <v>2</v>
      </c>
      <c r="I372" s="215"/>
      <c r="J372" s="15"/>
      <c r="K372" s="15"/>
      <c r="L372" s="211"/>
      <c r="M372" s="216"/>
      <c r="N372" s="217"/>
      <c r="O372" s="217"/>
      <c r="P372" s="217"/>
      <c r="Q372" s="217"/>
      <c r="R372" s="217"/>
      <c r="S372" s="217"/>
      <c r="T372" s="218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12" t="s">
        <v>168</v>
      </c>
      <c r="AU372" s="212" t="s">
        <v>85</v>
      </c>
      <c r="AV372" s="15" t="s">
        <v>166</v>
      </c>
      <c r="AW372" s="15" t="s">
        <v>34</v>
      </c>
      <c r="AX372" s="15" t="s">
        <v>83</v>
      </c>
      <c r="AY372" s="212" t="s">
        <v>160</v>
      </c>
    </row>
    <row r="373" s="2" customFormat="1" ht="37.8" customHeight="1">
      <c r="A373" s="38"/>
      <c r="B373" s="180"/>
      <c r="C373" s="227" t="s">
        <v>470</v>
      </c>
      <c r="D373" s="227" t="s">
        <v>329</v>
      </c>
      <c r="E373" s="228" t="s">
        <v>471</v>
      </c>
      <c r="F373" s="229" t="s">
        <v>472</v>
      </c>
      <c r="G373" s="230" t="s">
        <v>261</v>
      </c>
      <c r="H373" s="231">
        <v>1</v>
      </c>
      <c r="I373" s="232"/>
      <c r="J373" s="233">
        <f>ROUND(I373*H373,2)</f>
        <v>0</v>
      </c>
      <c r="K373" s="234"/>
      <c r="L373" s="235"/>
      <c r="M373" s="236" t="s">
        <v>1</v>
      </c>
      <c r="N373" s="237" t="s">
        <v>41</v>
      </c>
      <c r="O373" s="77"/>
      <c r="P373" s="191">
        <f>O373*H373</f>
        <v>0</v>
      </c>
      <c r="Q373" s="191">
        <v>0.016240000000000001</v>
      </c>
      <c r="R373" s="191">
        <f>Q373*H373</f>
        <v>0.016240000000000001</v>
      </c>
      <c r="S373" s="191">
        <v>0</v>
      </c>
      <c r="T373" s="192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193" t="s">
        <v>332</v>
      </c>
      <c r="AT373" s="193" t="s">
        <v>329</v>
      </c>
      <c r="AU373" s="193" t="s">
        <v>85</v>
      </c>
      <c r="AY373" s="19" t="s">
        <v>160</v>
      </c>
      <c r="BE373" s="194">
        <f>IF(N373="základní",J373,0)</f>
        <v>0</v>
      </c>
      <c r="BF373" s="194">
        <f>IF(N373="snížená",J373,0)</f>
        <v>0</v>
      </c>
      <c r="BG373" s="194">
        <f>IF(N373="zákl. přenesená",J373,0)</f>
        <v>0</v>
      </c>
      <c r="BH373" s="194">
        <f>IF(N373="sníž. přenesená",J373,0)</f>
        <v>0</v>
      </c>
      <c r="BI373" s="194">
        <f>IF(N373="nulová",J373,0)</f>
        <v>0</v>
      </c>
      <c r="BJ373" s="19" t="s">
        <v>83</v>
      </c>
      <c r="BK373" s="194">
        <f>ROUND(I373*H373,2)</f>
        <v>0</v>
      </c>
      <c r="BL373" s="19" t="s">
        <v>166</v>
      </c>
      <c r="BM373" s="193" t="s">
        <v>473</v>
      </c>
    </row>
    <row r="374" s="13" customFormat="1">
      <c r="A374" s="13"/>
      <c r="B374" s="195"/>
      <c r="C374" s="13"/>
      <c r="D374" s="196" t="s">
        <v>168</v>
      </c>
      <c r="E374" s="197" t="s">
        <v>1</v>
      </c>
      <c r="F374" s="198" t="s">
        <v>447</v>
      </c>
      <c r="G374" s="13"/>
      <c r="H374" s="197" t="s">
        <v>1</v>
      </c>
      <c r="I374" s="199"/>
      <c r="J374" s="13"/>
      <c r="K374" s="13"/>
      <c r="L374" s="195"/>
      <c r="M374" s="200"/>
      <c r="N374" s="201"/>
      <c r="O374" s="201"/>
      <c r="P374" s="201"/>
      <c r="Q374" s="201"/>
      <c r="R374" s="201"/>
      <c r="S374" s="201"/>
      <c r="T374" s="20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97" t="s">
        <v>168</v>
      </c>
      <c r="AU374" s="197" t="s">
        <v>85</v>
      </c>
      <c r="AV374" s="13" t="s">
        <v>83</v>
      </c>
      <c r="AW374" s="13" t="s">
        <v>34</v>
      </c>
      <c r="AX374" s="13" t="s">
        <v>76</v>
      </c>
      <c r="AY374" s="197" t="s">
        <v>160</v>
      </c>
    </row>
    <row r="375" s="14" customFormat="1">
      <c r="A375" s="14"/>
      <c r="B375" s="203"/>
      <c r="C375" s="14"/>
      <c r="D375" s="196" t="s">
        <v>168</v>
      </c>
      <c r="E375" s="204" t="s">
        <v>1</v>
      </c>
      <c r="F375" s="205" t="s">
        <v>83</v>
      </c>
      <c r="G375" s="14"/>
      <c r="H375" s="206">
        <v>1</v>
      </c>
      <c r="I375" s="207"/>
      <c r="J375" s="14"/>
      <c r="K375" s="14"/>
      <c r="L375" s="203"/>
      <c r="M375" s="208"/>
      <c r="N375" s="209"/>
      <c r="O375" s="209"/>
      <c r="P375" s="209"/>
      <c r="Q375" s="209"/>
      <c r="R375" s="209"/>
      <c r="S375" s="209"/>
      <c r="T375" s="210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04" t="s">
        <v>168</v>
      </c>
      <c r="AU375" s="204" t="s">
        <v>85</v>
      </c>
      <c r="AV375" s="14" t="s">
        <v>85</v>
      </c>
      <c r="AW375" s="14" t="s">
        <v>34</v>
      </c>
      <c r="AX375" s="14" t="s">
        <v>76</v>
      </c>
      <c r="AY375" s="204" t="s">
        <v>160</v>
      </c>
    </row>
    <row r="376" s="15" customFormat="1">
      <c r="A376" s="15"/>
      <c r="B376" s="211"/>
      <c r="C376" s="15"/>
      <c r="D376" s="196" t="s">
        <v>168</v>
      </c>
      <c r="E376" s="212" t="s">
        <v>1</v>
      </c>
      <c r="F376" s="213" t="s">
        <v>171</v>
      </c>
      <c r="G376" s="15"/>
      <c r="H376" s="214">
        <v>1</v>
      </c>
      <c r="I376" s="215"/>
      <c r="J376" s="15"/>
      <c r="K376" s="15"/>
      <c r="L376" s="211"/>
      <c r="M376" s="216"/>
      <c r="N376" s="217"/>
      <c r="O376" s="217"/>
      <c r="P376" s="217"/>
      <c r="Q376" s="217"/>
      <c r="R376" s="217"/>
      <c r="S376" s="217"/>
      <c r="T376" s="218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12" t="s">
        <v>168</v>
      </c>
      <c r="AU376" s="212" t="s">
        <v>85</v>
      </c>
      <c r="AV376" s="15" t="s">
        <v>166</v>
      </c>
      <c r="AW376" s="15" t="s">
        <v>34</v>
      </c>
      <c r="AX376" s="15" t="s">
        <v>83</v>
      </c>
      <c r="AY376" s="212" t="s">
        <v>160</v>
      </c>
    </row>
    <row r="377" s="2" customFormat="1" ht="24.15" customHeight="1">
      <c r="A377" s="38"/>
      <c r="B377" s="180"/>
      <c r="C377" s="181" t="s">
        <v>474</v>
      </c>
      <c r="D377" s="181" t="s">
        <v>162</v>
      </c>
      <c r="E377" s="182" t="s">
        <v>475</v>
      </c>
      <c r="F377" s="183" t="s">
        <v>476</v>
      </c>
      <c r="G377" s="184" t="s">
        <v>261</v>
      </c>
      <c r="H377" s="185">
        <v>6</v>
      </c>
      <c r="I377" s="186"/>
      <c r="J377" s="187">
        <f>ROUND(I377*H377,2)</f>
        <v>0</v>
      </c>
      <c r="K377" s="188"/>
      <c r="L377" s="39"/>
      <c r="M377" s="189" t="s">
        <v>1</v>
      </c>
      <c r="N377" s="190" t="s">
        <v>41</v>
      </c>
      <c r="O377" s="77"/>
      <c r="P377" s="191">
        <f>O377*H377</f>
        <v>0</v>
      </c>
      <c r="Q377" s="191">
        <v>0.035319999999999997</v>
      </c>
      <c r="R377" s="191">
        <f>Q377*H377</f>
        <v>0.21192</v>
      </c>
      <c r="S377" s="191">
        <v>0</v>
      </c>
      <c r="T377" s="192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193" t="s">
        <v>166</v>
      </c>
      <c r="AT377" s="193" t="s">
        <v>162</v>
      </c>
      <c r="AU377" s="193" t="s">
        <v>85</v>
      </c>
      <c r="AY377" s="19" t="s">
        <v>160</v>
      </c>
      <c r="BE377" s="194">
        <f>IF(N377="základní",J377,0)</f>
        <v>0</v>
      </c>
      <c r="BF377" s="194">
        <f>IF(N377="snížená",J377,0)</f>
        <v>0</v>
      </c>
      <c r="BG377" s="194">
        <f>IF(N377="zákl. přenesená",J377,0)</f>
        <v>0</v>
      </c>
      <c r="BH377" s="194">
        <f>IF(N377="sníž. přenesená",J377,0)</f>
        <v>0</v>
      </c>
      <c r="BI377" s="194">
        <f>IF(N377="nulová",J377,0)</f>
        <v>0</v>
      </c>
      <c r="BJ377" s="19" t="s">
        <v>83</v>
      </c>
      <c r="BK377" s="194">
        <f>ROUND(I377*H377,2)</f>
        <v>0</v>
      </c>
      <c r="BL377" s="19" t="s">
        <v>166</v>
      </c>
      <c r="BM377" s="193" t="s">
        <v>477</v>
      </c>
    </row>
    <row r="378" s="13" customFormat="1">
      <c r="A378" s="13"/>
      <c r="B378" s="195"/>
      <c r="C378" s="13"/>
      <c r="D378" s="196" t="s">
        <v>168</v>
      </c>
      <c r="E378" s="197" t="s">
        <v>1</v>
      </c>
      <c r="F378" s="198" t="s">
        <v>478</v>
      </c>
      <c r="G378" s="13"/>
      <c r="H378" s="197" t="s">
        <v>1</v>
      </c>
      <c r="I378" s="199"/>
      <c r="J378" s="13"/>
      <c r="K378" s="13"/>
      <c r="L378" s="195"/>
      <c r="M378" s="200"/>
      <c r="N378" s="201"/>
      <c r="O378" s="201"/>
      <c r="P378" s="201"/>
      <c r="Q378" s="201"/>
      <c r="R378" s="201"/>
      <c r="S378" s="201"/>
      <c r="T378" s="20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97" t="s">
        <v>168</v>
      </c>
      <c r="AU378" s="197" t="s">
        <v>85</v>
      </c>
      <c r="AV378" s="13" t="s">
        <v>83</v>
      </c>
      <c r="AW378" s="13" t="s">
        <v>34</v>
      </c>
      <c r="AX378" s="13" t="s">
        <v>76</v>
      </c>
      <c r="AY378" s="197" t="s">
        <v>160</v>
      </c>
    </row>
    <row r="379" s="14" customFormat="1">
      <c r="A379" s="14"/>
      <c r="B379" s="203"/>
      <c r="C379" s="14"/>
      <c r="D379" s="196" t="s">
        <v>168</v>
      </c>
      <c r="E379" s="204" t="s">
        <v>1</v>
      </c>
      <c r="F379" s="205" t="s">
        <v>83</v>
      </c>
      <c r="G379" s="14"/>
      <c r="H379" s="206">
        <v>1</v>
      </c>
      <c r="I379" s="207"/>
      <c r="J379" s="14"/>
      <c r="K379" s="14"/>
      <c r="L379" s="203"/>
      <c r="M379" s="208"/>
      <c r="N379" s="209"/>
      <c r="O379" s="209"/>
      <c r="P379" s="209"/>
      <c r="Q379" s="209"/>
      <c r="R379" s="209"/>
      <c r="S379" s="209"/>
      <c r="T379" s="210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04" t="s">
        <v>168</v>
      </c>
      <c r="AU379" s="204" t="s">
        <v>85</v>
      </c>
      <c r="AV379" s="14" t="s">
        <v>85</v>
      </c>
      <c r="AW379" s="14" t="s">
        <v>34</v>
      </c>
      <c r="AX379" s="14" t="s">
        <v>76</v>
      </c>
      <c r="AY379" s="204" t="s">
        <v>160</v>
      </c>
    </row>
    <row r="380" s="13" customFormat="1">
      <c r="A380" s="13"/>
      <c r="B380" s="195"/>
      <c r="C380" s="13"/>
      <c r="D380" s="196" t="s">
        <v>168</v>
      </c>
      <c r="E380" s="197" t="s">
        <v>1</v>
      </c>
      <c r="F380" s="198" t="s">
        <v>479</v>
      </c>
      <c r="G380" s="13"/>
      <c r="H380" s="197" t="s">
        <v>1</v>
      </c>
      <c r="I380" s="199"/>
      <c r="J380" s="13"/>
      <c r="K380" s="13"/>
      <c r="L380" s="195"/>
      <c r="M380" s="200"/>
      <c r="N380" s="201"/>
      <c r="O380" s="201"/>
      <c r="P380" s="201"/>
      <c r="Q380" s="201"/>
      <c r="R380" s="201"/>
      <c r="S380" s="201"/>
      <c r="T380" s="20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197" t="s">
        <v>168</v>
      </c>
      <c r="AU380" s="197" t="s">
        <v>85</v>
      </c>
      <c r="AV380" s="13" t="s">
        <v>83</v>
      </c>
      <c r="AW380" s="13" t="s">
        <v>34</v>
      </c>
      <c r="AX380" s="13" t="s">
        <v>76</v>
      </c>
      <c r="AY380" s="197" t="s">
        <v>160</v>
      </c>
    </row>
    <row r="381" s="14" customFormat="1">
      <c r="A381" s="14"/>
      <c r="B381" s="203"/>
      <c r="C381" s="14"/>
      <c r="D381" s="196" t="s">
        <v>168</v>
      </c>
      <c r="E381" s="204" t="s">
        <v>1</v>
      </c>
      <c r="F381" s="205" t="s">
        <v>85</v>
      </c>
      <c r="G381" s="14"/>
      <c r="H381" s="206">
        <v>2</v>
      </c>
      <c r="I381" s="207"/>
      <c r="J381" s="14"/>
      <c r="K381" s="14"/>
      <c r="L381" s="203"/>
      <c r="M381" s="208"/>
      <c r="N381" s="209"/>
      <c r="O381" s="209"/>
      <c r="P381" s="209"/>
      <c r="Q381" s="209"/>
      <c r="R381" s="209"/>
      <c r="S381" s="209"/>
      <c r="T381" s="210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04" t="s">
        <v>168</v>
      </c>
      <c r="AU381" s="204" t="s">
        <v>85</v>
      </c>
      <c r="AV381" s="14" t="s">
        <v>85</v>
      </c>
      <c r="AW381" s="14" t="s">
        <v>34</v>
      </c>
      <c r="AX381" s="14" t="s">
        <v>76</v>
      </c>
      <c r="AY381" s="204" t="s">
        <v>160</v>
      </c>
    </row>
    <row r="382" s="13" customFormat="1">
      <c r="A382" s="13"/>
      <c r="B382" s="195"/>
      <c r="C382" s="13"/>
      <c r="D382" s="196" t="s">
        <v>168</v>
      </c>
      <c r="E382" s="197" t="s">
        <v>1</v>
      </c>
      <c r="F382" s="198" t="s">
        <v>480</v>
      </c>
      <c r="G382" s="13"/>
      <c r="H382" s="197" t="s">
        <v>1</v>
      </c>
      <c r="I382" s="199"/>
      <c r="J382" s="13"/>
      <c r="K382" s="13"/>
      <c r="L382" s="195"/>
      <c r="M382" s="200"/>
      <c r="N382" s="201"/>
      <c r="O382" s="201"/>
      <c r="P382" s="201"/>
      <c r="Q382" s="201"/>
      <c r="R382" s="201"/>
      <c r="S382" s="201"/>
      <c r="T382" s="20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97" t="s">
        <v>168</v>
      </c>
      <c r="AU382" s="197" t="s">
        <v>85</v>
      </c>
      <c r="AV382" s="13" t="s">
        <v>83</v>
      </c>
      <c r="AW382" s="13" t="s">
        <v>34</v>
      </c>
      <c r="AX382" s="13" t="s">
        <v>76</v>
      </c>
      <c r="AY382" s="197" t="s">
        <v>160</v>
      </c>
    </row>
    <row r="383" s="14" customFormat="1">
      <c r="A383" s="14"/>
      <c r="B383" s="203"/>
      <c r="C383" s="14"/>
      <c r="D383" s="196" t="s">
        <v>168</v>
      </c>
      <c r="E383" s="204" t="s">
        <v>1</v>
      </c>
      <c r="F383" s="205" t="s">
        <v>481</v>
      </c>
      <c r="G383" s="14"/>
      <c r="H383" s="206">
        <v>3</v>
      </c>
      <c r="I383" s="207"/>
      <c r="J383" s="14"/>
      <c r="K383" s="14"/>
      <c r="L383" s="203"/>
      <c r="M383" s="208"/>
      <c r="N383" s="209"/>
      <c r="O383" s="209"/>
      <c r="P383" s="209"/>
      <c r="Q383" s="209"/>
      <c r="R383" s="209"/>
      <c r="S383" s="209"/>
      <c r="T383" s="210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04" t="s">
        <v>168</v>
      </c>
      <c r="AU383" s="204" t="s">
        <v>85</v>
      </c>
      <c r="AV383" s="14" t="s">
        <v>85</v>
      </c>
      <c r="AW383" s="14" t="s">
        <v>34</v>
      </c>
      <c r="AX383" s="14" t="s">
        <v>76</v>
      </c>
      <c r="AY383" s="204" t="s">
        <v>160</v>
      </c>
    </row>
    <row r="384" s="15" customFormat="1">
      <c r="A384" s="15"/>
      <c r="B384" s="211"/>
      <c r="C384" s="15"/>
      <c r="D384" s="196" t="s">
        <v>168</v>
      </c>
      <c r="E384" s="212" t="s">
        <v>1</v>
      </c>
      <c r="F384" s="213" t="s">
        <v>171</v>
      </c>
      <c r="G384" s="15"/>
      <c r="H384" s="214">
        <v>6</v>
      </c>
      <c r="I384" s="215"/>
      <c r="J384" s="15"/>
      <c r="K384" s="15"/>
      <c r="L384" s="211"/>
      <c r="M384" s="216"/>
      <c r="N384" s="217"/>
      <c r="O384" s="217"/>
      <c r="P384" s="217"/>
      <c r="Q384" s="217"/>
      <c r="R384" s="217"/>
      <c r="S384" s="217"/>
      <c r="T384" s="218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12" t="s">
        <v>168</v>
      </c>
      <c r="AU384" s="212" t="s">
        <v>85</v>
      </c>
      <c r="AV384" s="15" t="s">
        <v>166</v>
      </c>
      <c r="AW384" s="15" t="s">
        <v>34</v>
      </c>
      <c r="AX384" s="15" t="s">
        <v>83</v>
      </c>
      <c r="AY384" s="212" t="s">
        <v>160</v>
      </c>
    </row>
    <row r="385" s="2" customFormat="1" ht="33" customHeight="1">
      <c r="A385" s="38"/>
      <c r="B385" s="180"/>
      <c r="C385" s="227" t="s">
        <v>482</v>
      </c>
      <c r="D385" s="227" t="s">
        <v>329</v>
      </c>
      <c r="E385" s="228" t="s">
        <v>483</v>
      </c>
      <c r="F385" s="229" t="s">
        <v>484</v>
      </c>
      <c r="G385" s="230" t="s">
        <v>261</v>
      </c>
      <c r="H385" s="231">
        <v>3</v>
      </c>
      <c r="I385" s="232"/>
      <c r="J385" s="233">
        <f>ROUND(I385*H385,2)</f>
        <v>0</v>
      </c>
      <c r="K385" s="234"/>
      <c r="L385" s="235"/>
      <c r="M385" s="236" t="s">
        <v>1</v>
      </c>
      <c r="N385" s="237" t="s">
        <v>41</v>
      </c>
      <c r="O385" s="77"/>
      <c r="P385" s="191">
        <f>O385*H385</f>
        <v>0</v>
      </c>
      <c r="Q385" s="191">
        <v>0.018679999999999999</v>
      </c>
      <c r="R385" s="191">
        <f>Q385*H385</f>
        <v>0.056039999999999993</v>
      </c>
      <c r="S385" s="191">
        <v>0</v>
      </c>
      <c r="T385" s="192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193" t="s">
        <v>332</v>
      </c>
      <c r="AT385" s="193" t="s">
        <v>329</v>
      </c>
      <c r="AU385" s="193" t="s">
        <v>85</v>
      </c>
      <c r="AY385" s="19" t="s">
        <v>160</v>
      </c>
      <c r="BE385" s="194">
        <f>IF(N385="základní",J385,0)</f>
        <v>0</v>
      </c>
      <c r="BF385" s="194">
        <f>IF(N385="snížená",J385,0)</f>
        <v>0</v>
      </c>
      <c r="BG385" s="194">
        <f>IF(N385="zákl. přenesená",J385,0)</f>
        <v>0</v>
      </c>
      <c r="BH385" s="194">
        <f>IF(N385="sníž. přenesená",J385,0)</f>
        <v>0</v>
      </c>
      <c r="BI385" s="194">
        <f>IF(N385="nulová",J385,0)</f>
        <v>0</v>
      </c>
      <c r="BJ385" s="19" t="s">
        <v>83</v>
      </c>
      <c r="BK385" s="194">
        <f>ROUND(I385*H385,2)</f>
        <v>0</v>
      </c>
      <c r="BL385" s="19" t="s">
        <v>166</v>
      </c>
      <c r="BM385" s="193" t="s">
        <v>485</v>
      </c>
    </row>
    <row r="386" s="13" customFormat="1">
      <c r="A386" s="13"/>
      <c r="B386" s="195"/>
      <c r="C386" s="13"/>
      <c r="D386" s="196" t="s">
        <v>168</v>
      </c>
      <c r="E386" s="197" t="s">
        <v>1</v>
      </c>
      <c r="F386" s="198" t="s">
        <v>480</v>
      </c>
      <c r="G386" s="13"/>
      <c r="H386" s="197" t="s">
        <v>1</v>
      </c>
      <c r="I386" s="199"/>
      <c r="J386" s="13"/>
      <c r="K386" s="13"/>
      <c r="L386" s="195"/>
      <c r="M386" s="200"/>
      <c r="N386" s="201"/>
      <c r="O386" s="201"/>
      <c r="P386" s="201"/>
      <c r="Q386" s="201"/>
      <c r="R386" s="201"/>
      <c r="S386" s="201"/>
      <c r="T386" s="20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97" t="s">
        <v>168</v>
      </c>
      <c r="AU386" s="197" t="s">
        <v>85</v>
      </c>
      <c r="AV386" s="13" t="s">
        <v>83</v>
      </c>
      <c r="AW386" s="13" t="s">
        <v>34</v>
      </c>
      <c r="AX386" s="13" t="s">
        <v>76</v>
      </c>
      <c r="AY386" s="197" t="s">
        <v>160</v>
      </c>
    </row>
    <row r="387" s="14" customFormat="1">
      <c r="A387" s="14"/>
      <c r="B387" s="203"/>
      <c r="C387" s="14"/>
      <c r="D387" s="196" t="s">
        <v>168</v>
      </c>
      <c r="E387" s="204" t="s">
        <v>1</v>
      </c>
      <c r="F387" s="205" t="s">
        <v>481</v>
      </c>
      <c r="G387" s="14"/>
      <c r="H387" s="206">
        <v>3</v>
      </c>
      <c r="I387" s="207"/>
      <c r="J387" s="14"/>
      <c r="K387" s="14"/>
      <c r="L387" s="203"/>
      <c r="M387" s="208"/>
      <c r="N387" s="209"/>
      <c r="O387" s="209"/>
      <c r="P387" s="209"/>
      <c r="Q387" s="209"/>
      <c r="R387" s="209"/>
      <c r="S387" s="209"/>
      <c r="T387" s="210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04" t="s">
        <v>168</v>
      </c>
      <c r="AU387" s="204" t="s">
        <v>85</v>
      </c>
      <c r="AV387" s="14" t="s">
        <v>85</v>
      </c>
      <c r="AW387" s="14" t="s">
        <v>34</v>
      </c>
      <c r="AX387" s="14" t="s">
        <v>76</v>
      </c>
      <c r="AY387" s="204" t="s">
        <v>160</v>
      </c>
    </row>
    <row r="388" s="15" customFormat="1">
      <c r="A388" s="15"/>
      <c r="B388" s="211"/>
      <c r="C388" s="15"/>
      <c r="D388" s="196" t="s">
        <v>168</v>
      </c>
      <c r="E388" s="212" t="s">
        <v>1</v>
      </c>
      <c r="F388" s="213" t="s">
        <v>171</v>
      </c>
      <c r="G388" s="15"/>
      <c r="H388" s="214">
        <v>3</v>
      </c>
      <c r="I388" s="215"/>
      <c r="J388" s="15"/>
      <c r="K388" s="15"/>
      <c r="L388" s="211"/>
      <c r="M388" s="216"/>
      <c r="N388" s="217"/>
      <c r="O388" s="217"/>
      <c r="P388" s="217"/>
      <c r="Q388" s="217"/>
      <c r="R388" s="217"/>
      <c r="S388" s="217"/>
      <c r="T388" s="218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12" t="s">
        <v>168</v>
      </c>
      <c r="AU388" s="212" t="s">
        <v>85</v>
      </c>
      <c r="AV388" s="15" t="s">
        <v>166</v>
      </c>
      <c r="AW388" s="15" t="s">
        <v>34</v>
      </c>
      <c r="AX388" s="15" t="s">
        <v>83</v>
      </c>
      <c r="AY388" s="212" t="s">
        <v>160</v>
      </c>
    </row>
    <row r="389" s="2" customFormat="1" ht="24.15" customHeight="1">
      <c r="A389" s="38"/>
      <c r="B389" s="180"/>
      <c r="C389" s="227" t="s">
        <v>486</v>
      </c>
      <c r="D389" s="227" t="s">
        <v>329</v>
      </c>
      <c r="E389" s="228" t="s">
        <v>487</v>
      </c>
      <c r="F389" s="229" t="s">
        <v>488</v>
      </c>
      <c r="G389" s="230" t="s">
        <v>261</v>
      </c>
      <c r="H389" s="231">
        <v>3</v>
      </c>
      <c r="I389" s="232"/>
      <c r="J389" s="233">
        <f>ROUND(I389*H389,2)</f>
        <v>0</v>
      </c>
      <c r="K389" s="234"/>
      <c r="L389" s="235"/>
      <c r="M389" s="236" t="s">
        <v>1</v>
      </c>
      <c r="N389" s="237" t="s">
        <v>41</v>
      </c>
      <c r="O389" s="77"/>
      <c r="P389" s="191">
        <f>O389*H389</f>
        <v>0</v>
      </c>
      <c r="Q389" s="191">
        <v>0.029000000000000001</v>
      </c>
      <c r="R389" s="191">
        <f>Q389*H389</f>
        <v>0.087000000000000008</v>
      </c>
      <c r="S389" s="191">
        <v>0</v>
      </c>
      <c r="T389" s="192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193" t="s">
        <v>332</v>
      </c>
      <c r="AT389" s="193" t="s">
        <v>329</v>
      </c>
      <c r="AU389" s="193" t="s">
        <v>85</v>
      </c>
      <c r="AY389" s="19" t="s">
        <v>160</v>
      </c>
      <c r="BE389" s="194">
        <f>IF(N389="základní",J389,0)</f>
        <v>0</v>
      </c>
      <c r="BF389" s="194">
        <f>IF(N389="snížená",J389,0)</f>
        <v>0</v>
      </c>
      <c r="BG389" s="194">
        <f>IF(N389="zákl. přenesená",J389,0)</f>
        <v>0</v>
      </c>
      <c r="BH389" s="194">
        <f>IF(N389="sníž. přenesená",J389,0)</f>
        <v>0</v>
      </c>
      <c r="BI389" s="194">
        <f>IF(N389="nulová",J389,0)</f>
        <v>0</v>
      </c>
      <c r="BJ389" s="19" t="s">
        <v>83</v>
      </c>
      <c r="BK389" s="194">
        <f>ROUND(I389*H389,2)</f>
        <v>0</v>
      </c>
      <c r="BL389" s="19" t="s">
        <v>166</v>
      </c>
      <c r="BM389" s="193" t="s">
        <v>489</v>
      </c>
    </row>
    <row r="390" s="13" customFormat="1">
      <c r="A390" s="13"/>
      <c r="B390" s="195"/>
      <c r="C390" s="13"/>
      <c r="D390" s="196" t="s">
        <v>168</v>
      </c>
      <c r="E390" s="197" t="s">
        <v>1</v>
      </c>
      <c r="F390" s="198" t="s">
        <v>478</v>
      </c>
      <c r="G390" s="13"/>
      <c r="H390" s="197" t="s">
        <v>1</v>
      </c>
      <c r="I390" s="199"/>
      <c r="J390" s="13"/>
      <c r="K390" s="13"/>
      <c r="L390" s="195"/>
      <c r="M390" s="200"/>
      <c r="N390" s="201"/>
      <c r="O390" s="201"/>
      <c r="P390" s="201"/>
      <c r="Q390" s="201"/>
      <c r="R390" s="201"/>
      <c r="S390" s="201"/>
      <c r="T390" s="20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197" t="s">
        <v>168</v>
      </c>
      <c r="AU390" s="197" t="s">
        <v>85</v>
      </c>
      <c r="AV390" s="13" t="s">
        <v>83</v>
      </c>
      <c r="AW390" s="13" t="s">
        <v>34</v>
      </c>
      <c r="AX390" s="13" t="s">
        <v>76</v>
      </c>
      <c r="AY390" s="197" t="s">
        <v>160</v>
      </c>
    </row>
    <row r="391" s="14" customFormat="1">
      <c r="A391" s="14"/>
      <c r="B391" s="203"/>
      <c r="C391" s="14"/>
      <c r="D391" s="196" t="s">
        <v>168</v>
      </c>
      <c r="E391" s="204" t="s">
        <v>1</v>
      </c>
      <c r="F391" s="205" t="s">
        <v>83</v>
      </c>
      <c r="G391" s="14"/>
      <c r="H391" s="206">
        <v>1</v>
      </c>
      <c r="I391" s="207"/>
      <c r="J391" s="14"/>
      <c r="K391" s="14"/>
      <c r="L391" s="203"/>
      <c r="M391" s="208"/>
      <c r="N391" s="209"/>
      <c r="O391" s="209"/>
      <c r="P391" s="209"/>
      <c r="Q391" s="209"/>
      <c r="R391" s="209"/>
      <c r="S391" s="209"/>
      <c r="T391" s="21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04" t="s">
        <v>168</v>
      </c>
      <c r="AU391" s="204" t="s">
        <v>85</v>
      </c>
      <c r="AV391" s="14" t="s">
        <v>85</v>
      </c>
      <c r="AW391" s="14" t="s">
        <v>34</v>
      </c>
      <c r="AX391" s="14" t="s">
        <v>76</v>
      </c>
      <c r="AY391" s="204" t="s">
        <v>160</v>
      </c>
    </row>
    <row r="392" s="13" customFormat="1">
      <c r="A392" s="13"/>
      <c r="B392" s="195"/>
      <c r="C392" s="13"/>
      <c r="D392" s="196" t="s">
        <v>168</v>
      </c>
      <c r="E392" s="197" t="s">
        <v>1</v>
      </c>
      <c r="F392" s="198" t="s">
        <v>479</v>
      </c>
      <c r="G392" s="13"/>
      <c r="H392" s="197" t="s">
        <v>1</v>
      </c>
      <c r="I392" s="199"/>
      <c r="J392" s="13"/>
      <c r="K392" s="13"/>
      <c r="L392" s="195"/>
      <c r="M392" s="200"/>
      <c r="N392" s="201"/>
      <c r="O392" s="201"/>
      <c r="P392" s="201"/>
      <c r="Q392" s="201"/>
      <c r="R392" s="201"/>
      <c r="S392" s="201"/>
      <c r="T392" s="202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97" t="s">
        <v>168</v>
      </c>
      <c r="AU392" s="197" t="s">
        <v>85</v>
      </c>
      <c r="AV392" s="13" t="s">
        <v>83</v>
      </c>
      <c r="AW392" s="13" t="s">
        <v>34</v>
      </c>
      <c r="AX392" s="13" t="s">
        <v>76</v>
      </c>
      <c r="AY392" s="197" t="s">
        <v>160</v>
      </c>
    </row>
    <row r="393" s="14" customFormat="1">
      <c r="A393" s="14"/>
      <c r="B393" s="203"/>
      <c r="C393" s="14"/>
      <c r="D393" s="196" t="s">
        <v>168</v>
      </c>
      <c r="E393" s="204" t="s">
        <v>1</v>
      </c>
      <c r="F393" s="205" t="s">
        <v>85</v>
      </c>
      <c r="G393" s="14"/>
      <c r="H393" s="206">
        <v>2</v>
      </c>
      <c r="I393" s="207"/>
      <c r="J393" s="14"/>
      <c r="K393" s="14"/>
      <c r="L393" s="203"/>
      <c r="M393" s="208"/>
      <c r="N393" s="209"/>
      <c r="O393" s="209"/>
      <c r="P393" s="209"/>
      <c r="Q393" s="209"/>
      <c r="R393" s="209"/>
      <c r="S393" s="209"/>
      <c r="T393" s="210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04" t="s">
        <v>168</v>
      </c>
      <c r="AU393" s="204" t="s">
        <v>85</v>
      </c>
      <c r="AV393" s="14" t="s">
        <v>85</v>
      </c>
      <c r="AW393" s="14" t="s">
        <v>34</v>
      </c>
      <c r="AX393" s="14" t="s">
        <v>76</v>
      </c>
      <c r="AY393" s="204" t="s">
        <v>160</v>
      </c>
    </row>
    <row r="394" s="15" customFormat="1">
      <c r="A394" s="15"/>
      <c r="B394" s="211"/>
      <c r="C394" s="15"/>
      <c r="D394" s="196" t="s">
        <v>168</v>
      </c>
      <c r="E394" s="212" t="s">
        <v>1</v>
      </c>
      <c r="F394" s="213" t="s">
        <v>171</v>
      </c>
      <c r="G394" s="15"/>
      <c r="H394" s="214">
        <v>3</v>
      </c>
      <c r="I394" s="215"/>
      <c r="J394" s="15"/>
      <c r="K394" s="15"/>
      <c r="L394" s="211"/>
      <c r="M394" s="216"/>
      <c r="N394" s="217"/>
      <c r="O394" s="217"/>
      <c r="P394" s="217"/>
      <c r="Q394" s="217"/>
      <c r="R394" s="217"/>
      <c r="S394" s="217"/>
      <c r="T394" s="218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12" t="s">
        <v>168</v>
      </c>
      <c r="AU394" s="212" t="s">
        <v>85</v>
      </c>
      <c r="AV394" s="15" t="s">
        <v>166</v>
      </c>
      <c r="AW394" s="15" t="s">
        <v>34</v>
      </c>
      <c r="AX394" s="15" t="s">
        <v>83</v>
      </c>
      <c r="AY394" s="212" t="s">
        <v>160</v>
      </c>
    </row>
    <row r="395" s="12" customFormat="1" ht="22.8" customHeight="1">
      <c r="A395" s="12"/>
      <c r="B395" s="167"/>
      <c r="C395" s="12"/>
      <c r="D395" s="168" t="s">
        <v>75</v>
      </c>
      <c r="E395" s="178" t="s">
        <v>196</v>
      </c>
      <c r="F395" s="178" t="s">
        <v>490</v>
      </c>
      <c r="G395" s="12"/>
      <c r="H395" s="12"/>
      <c r="I395" s="170"/>
      <c r="J395" s="179">
        <f>BK395</f>
        <v>0</v>
      </c>
      <c r="K395" s="12"/>
      <c r="L395" s="167"/>
      <c r="M395" s="172"/>
      <c r="N395" s="173"/>
      <c r="O395" s="173"/>
      <c r="P395" s="174">
        <f>SUM(P396:P502)</f>
        <v>0</v>
      </c>
      <c r="Q395" s="173"/>
      <c r="R395" s="174">
        <f>SUM(R396:R502)</f>
        <v>0.31836369999999992</v>
      </c>
      <c r="S395" s="173"/>
      <c r="T395" s="175">
        <f>SUM(T396:T502)</f>
        <v>51.227452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168" t="s">
        <v>83</v>
      </c>
      <c r="AT395" s="176" t="s">
        <v>75</v>
      </c>
      <c r="AU395" s="176" t="s">
        <v>83</v>
      </c>
      <c r="AY395" s="168" t="s">
        <v>160</v>
      </c>
      <c r="BK395" s="177">
        <f>SUM(BK396:BK502)</f>
        <v>0</v>
      </c>
    </row>
    <row r="396" s="2" customFormat="1" ht="33" customHeight="1">
      <c r="A396" s="38"/>
      <c r="B396" s="180"/>
      <c r="C396" s="181" t="s">
        <v>491</v>
      </c>
      <c r="D396" s="181" t="s">
        <v>162</v>
      </c>
      <c r="E396" s="182" t="s">
        <v>492</v>
      </c>
      <c r="F396" s="183" t="s">
        <v>493</v>
      </c>
      <c r="G396" s="184" t="s">
        <v>261</v>
      </c>
      <c r="H396" s="185">
        <v>2</v>
      </c>
      <c r="I396" s="186"/>
      <c r="J396" s="187">
        <f>ROUND(I396*H396,2)</f>
        <v>0</v>
      </c>
      <c r="K396" s="188"/>
      <c r="L396" s="39"/>
      <c r="M396" s="189" t="s">
        <v>1</v>
      </c>
      <c r="N396" s="190" t="s">
        <v>41</v>
      </c>
      <c r="O396" s="77"/>
      <c r="P396" s="191">
        <f>O396*H396</f>
        <v>0</v>
      </c>
      <c r="Q396" s="191">
        <v>0</v>
      </c>
      <c r="R396" s="191">
        <f>Q396*H396</f>
        <v>0</v>
      </c>
      <c r="S396" s="191">
        <v>0</v>
      </c>
      <c r="T396" s="192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193" t="s">
        <v>166</v>
      </c>
      <c r="AT396" s="193" t="s">
        <v>162</v>
      </c>
      <c r="AU396" s="193" t="s">
        <v>85</v>
      </c>
      <c r="AY396" s="19" t="s">
        <v>160</v>
      </c>
      <c r="BE396" s="194">
        <f>IF(N396="základní",J396,0)</f>
        <v>0</v>
      </c>
      <c r="BF396" s="194">
        <f>IF(N396="snížená",J396,0)</f>
        <v>0</v>
      </c>
      <c r="BG396" s="194">
        <f>IF(N396="zákl. přenesená",J396,0)</f>
        <v>0</v>
      </c>
      <c r="BH396" s="194">
        <f>IF(N396="sníž. přenesená",J396,0)</f>
        <v>0</v>
      </c>
      <c r="BI396" s="194">
        <f>IF(N396="nulová",J396,0)</f>
        <v>0</v>
      </c>
      <c r="BJ396" s="19" t="s">
        <v>83</v>
      </c>
      <c r="BK396" s="194">
        <f>ROUND(I396*H396,2)</f>
        <v>0</v>
      </c>
      <c r="BL396" s="19" t="s">
        <v>166</v>
      </c>
      <c r="BM396" s="193" t="s">
        <v>494</v>
      </c>
    </row>
    <row r="397" s="2" customFormat="1" ht="33" customHeight="1">
      <c r="A397" s="38"/>
      <c r="B397" s="180"/>
      <c r="C397" s="181" t="s">
        <v>495</v>
      </c>
      <c r="D397" s="181" t="s">
        <v>162</v>
      </c>
      <c r="E397" s="182" t="s">
        <v>496</v>
      </c>
      <c r="F397" s="183" t="s">
        <v>497</v>
      </c>
      <c r="G397" s="184" t="s">
        <v>261</v>
      </c>
      <c r="H397" s="185">
        <v>2</v>
      </c>
      <c r="I397" s="186"/>
      <c r="J397" s="187">
        <f>ROUND(I397*H397,2)</f>
        <v>0</v>
      </c>
      <c r="K397" s="188"/>
      <c r="L397" s="39"/>
      <c r="M397" s="189" t="s">
        <v>1</v>
      </c>
      <c r="N397" s="190" t="s">
        <v>41</v>
      </c>
      <c r="O397" s="77"/>
      <c r="P397" s="191">
        <f>O397*H397</f>
        <v>0</v>
      </c>
      <c r="Q397" s="191">
        <v>0</v>
      </c>
      <c r="R397" s="191">
        <f>Q397*H397</f>
        <v>0</v>
      </c>
      <c r="S397" s="191">
        <v>0</v>
      </c>
      <c r="T397" s="192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193" t="s">
        <v>166</v>
      </c>
      <c r="AT397" s="193" t="s">
        <v>162</v>
      </c>
      <c r="AU397" s="193" t="s">
        <v>85</v>
      </c>
      <c r="AY397" s="19" t="s">
        <v>160</v>
      </c>
      <c r="BE397" s="194">
        <f>IF(N397="základní",J397,0)</f>
        <v>0</v>
      </c>
      <c r="BF397" s="194">
        <f>IF(N397="snížená",J397,0)</f>
        <v>0</v>
      </c>
      <c r="BG397" s="194">
        <f>IF(N397="zákl. přenesená",J397,0)</f>
        <v>0</v>
      </c>
      <c r="BH397" s="194">
        <f>IF(N397="sníž. přenesená",J397,0)</f>
        <v>0</v>
      </c>
      <c r="BI397" s="194">
        <f>IF(N397="nulová",J397,0)</f>
        <v>0</v>
      </c>
      <c r="BJ397" s="19" t="s">
        <v>83</v>
      </c>
      <c r="BK397" s="194">
        <f>ROUND(I397*H397,2)</f>
        <v>0</v>
      </c>
      <c r="BL397" s="19" t="s">
        <v>166</v>
      </c>
      <c r="BM397" s="193" t="s">
        <v>498</v>
      </c>
    </row>
    <row r="398" s="2" customFormat="1" ht="33" customHeight="1">
      <c r="A398" s="38"/>
      <c r="B398" s="180"/>
      <c r="C398" s="181" t="s">
        <v>499</v>
      </c>
      <c r="D398" s="181" t="s">
        <v>162</v>
      </c>
      <c r="E398" s="182" t="s">
        <v>500</v>
      </c>
      <c r="F398" s="183" t="s">
        <v>501</v>
      </c>
      <c r="G398" s="184" t="s">
        <v>261</v>
      </c>
      <c r="H398" s="185">
        <v>40</v>
      </c>
      <c r="I398" s="186"/>
      <c r="J398" s="187">
        <f>ROUND(I398*H398,2)</f>
        <v>0</v>
      </c>
      <c r="K398" s="188"/>
      <c r="L398" s="39"/>
      <c r="M398" s="189" t="s">
        <v>1</v>
      </c>
      <c r="N398" s="190" t="s">
        <v>41</v>
      </c>
      <c r="O398" s="77"/>
      <c r="P398" s="191">
        <f>O398*H398</f>
        <v>0</v>
      </c>
      <c r="Q398" s="191">
        <v>0</v>
      </c>
      <c r="R398" s="191">
        <f>Q398*H398</f>
        <v>0</v>
      </c>
      <c r="S398" s="191">
        <v>0</v>
      </c>
      <c r="T398" s="192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193" t="s">
        <v>166</v>
      </c>
      <c r="AT398" s="193" t="s">
        <v>162</v>
      </c>
      <c r="AU398" s="193" t="s">
        <v>85</v>
      </c>
      <c r="AY398" s="19" t="s">
        <v>160</v>
      </c>
      <c r="BE398" s="194">
        <f>IF(N398="základní",J398,0)</f>
        <v>0</v>
      </c>
      <c r="BF398" s="194">
        <f>IF(N398="snížená",J398,0)</f>
        <v>0</v>
      </c>
      <c r="BG398" s="194">
        <f>IF(N398="zákl. přenesená",J398,0)</f>
        <v>0</v>
      </c>
      <c r="BH398" s="194">
        <f>IF(N398="sníž. přenesená",J398,0)</f>
        <v>0</v>
      </c>
      <c r="BI398" s="194">
        <f>IF(N398="nulová",J398,0)</f>
        <v>0</v>
      </c>
      <c r="BJ398" s="19" t="s">
        <v>83</v>
      </c>
      <c r="BK398" s="194">
        <f>ROUND(I398*H398,2)</f>
        <v>0</v>
      </c>
      <c r="BL398" s="19" t="s">
        <v>166</v>
      </c>
      <c r="BM398" s="193" t="s">
        <v>502</v>
      </c>
    </row>
    <row r="399" s="14" customFormat="1">
      <c r="A399" s="14"/>
      <c r="B399" s="203"/>
      <c r="C399" s="14"/>
      <c r="D399" s="196" t="s">
        <v>168</v>
      </c>
      <c r="E399" s="204" t="s">
        <v>1</v>
      </c>
      <c r="F399" s="205" t="s">
        <v>503</v>
      </c>
      <c r="G399" s="14"/>
      <c r="H399" s="206">
        <v>40</v>
      </c>
      <c r="I399" s="207"/>
      <c r="J399" s="14"/>
      <c r="K399" s="14"/>
      <c r="L399" s="203"/>
      <c r="M399" s="208"/>
      <c r="N399" s="209"/>
      <c r="O399" s="209"/>
      <c r="P399" s="209"/>
      <c r="Q399" s="209"/>
      <c r="R399" s="209"/>
      <c r="S399" s="209"/>
      <c r="T399" s="21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04" t="s">
        <v>168</v>
      </c>
      <c r="AU399" s="204" t="s">
        <v>85</v>
      </c>
      <c r="AV399" s="14" t="s">
        <v>85</v>
      </c>
      <c r="AW399" s="14" t="s">
        <v>34</v>
      </c>
      <c r="AX399" s="14" t="s">
        <v>83</v>
      </c>
      <c r="AY399" s="204" t="s">
        <v>160</v>
      </c>
    </row>
    <row r="400" s="2" customFormat="1" ht="33" customHeight="1">
      <c r="A400" s="38"/>
      <c r="B400" s="180"/>
      <c r="C400" s="181" t="s">
        <v>504</v>
      </c>
      <c r="D400" s="181" t="s">
        <v>162</v>
      </c>
      <c r="E400" s="182" t="s">
        <v>505</v>
      </c>
      <c r="F400" s="183" t="s">
        <v>506</v>
      </c>
      <c r="G400" s="184" t="s">
        <v>261</v>
      </c>
      <c r="H400" s="185">
        <v>40</v>
      </c>
      <c r="I400" s="186"/>
      <c r="J400" s="187">
        <f>ROUND(I400*H400,2)</f>
        <v>0</v>
      </c>
      <c r="K400" s="188"/>
      <c r="L400" s="39"/>
      <c r="M400" s="189" t="s">
        <v>1</v>
      </c>
      <c r="N400" s="190" t="s">
        <v>41</v>
      </c>
      <c r="O400" s="77"/>
      <c r="P400" s="191">
        <f>O400*H400</f>
        <v>0</v>
      </c>
      <c r="Q400" s="191">
        <v>0</v>
      </c>
      <c r="R400" s="191">
        <f>Q400*H400</f>
        <v>0</v>
      </c>
      <c r="S400" s="191">
        <v>0</v>
      </c>
      <c r="T400" s="192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193" t="s">
        <v>166</v>
      </c>
      <c r="AT400" s="193" t="s">
        <v>162</v>
      </c>
      <c r="AU400" s="193" t="s">
        <v>85</v>
      </c>
      <c r="AY400" s="19" t="s">
        <v>160</v>
      </c>
      <c r="BE400" s="194">
        <f>IF(N400="základní",J400,0)</f>
        <v>0</v>
      </c>
      <c r="BF400" s="194">
        <f>IF(N400="snížená",J400,0)</f>
        <v>0</v>
      </c>
      <c r="BG400" s="194">
        <f>IF(N400="zákl. přenesená",J400,0)</f>
        <v>0</v>
      </c>
      <c r="BH400" s="194">
        <f>IF(N400="sníž. přenesená",J400,0)</f>
        <v>0</v>
      </c>
      <c r="BI400" s="194">
        <f>IF(N400="nulová",J400,0)</f>
        <v>0</v>
      </c>
      <c r="BJ400" s="19" t="s">
        <v>83</v>
      </c>
      <c r="BK400" s="194">
        <f>ROUND(I400*H400,2)</f>
        <v>0</v>
      </c>
      <c r="BL400" s="19" t="s">
        <v>166</v>
      </c>
      <c r="BM400" s="193" t="s">
        <v>507</v>
      </c>
    </row>
    <row r="401" s="14" customFormat="1">
      <c r="A401" s="14"/>
      <c r="B401" s="203"/>
      <c r="C401" s="14"/>
      <c r="D401" s="196" t="s">
        <v>168</v>
      </c>
      <c r="E401" s="204" t="s">
        <v>1</v>
      </c>
      <c r="F401" s="205" t="s">
        <v>503</v>
      </c>
      <c r="G401" s="14"/>
      <c r="H401" s="206">
        <v>40</v>
      </c>
      <c r="I401" s="207"/>
      <c r="J401" s="14"/>
      <c r="K401" s="14"/>
      <c r="L401" s="203"/>
      <c r="M401" s="208"/>
      <c r="N401" s="209"/>
      <c r="O401" s="209"/>
      <c r="P401" s="209"/>
      <c r="Q401" s="209"/>
      <c r="R401" s="209"/>
      <c r="S401" s="209"/>
      <c r="T401" s="210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04" t="s">
        <v>168</v>
      </c>
      <c r="AU401" s="204" t="s">
        <v>85</v>
      </c>
      <c r="AV401" s="14" t="s">
        <v>85</v>
      </c>
      <c r="AW401" s="14" t="s">
        <v>34</v>
      </c>
      <c r="AX401" s="14" t="s">
        <v>83</v>
      </c>
      <c r="AY401" s="204" t="s">
        <v>160</v>
      </c>
    </row>
    <row r="402" s="2" customFormat="1" ht="33" customHeight="1">
      <c r="A402" s="38"/>
      <c r="B402" s="180"/>
      <c r="C402" s="181" t="s">
        <v>508</v>
      </c>
      <c r="D402" s="181" t="s">
        <v>162</v>
      </c>
      <c r="E402" s="182" t="s">
        <v>509</v>
      </c>
      <c r="F402" s="183" t="s">
        <v>510</v>
      </c>
      <c r="G402" s="184" t="s">
        <v>261</v>
      </c>
      <c r="H402" s="185">
        <v>2</v>
      </c>
      <c r="I402" s="186"/>
      <c r="J402" s="187">
        <f>ROUND(I402*H402,2)</f>
        <v>0</v>
      </c>
      <c r="K402" s="188"/>
      <c r="L402" s="39"/>
      <c r="M402" s="189" t="s">
        <v>1</v>
      </c>
      <c r="N402" s="190" t="s">
        <v>41</v>
      </c>
      <c r="O402" s="77"/>
      <c r="P402" s="191">
        <f>O402*H402</f>
        <v>0</v>
      </c>
      <c r="Q402" s="191">
        <v>0</v>
      </c>
      <c r="R402" s="191">
        <f>Q402*H402</f>
        <v>0</v>
      </c>
      <c r="S402" s="191">
        <v>0</v>
      </c>
      <c r="T402" s="192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193" t="s">
        <v>166</v>
      </c>
      <c r="AT402" s="193" t="s">
        <v>162</v>
      </c>
      <c r="AU402" s="193" t="s">
        <v>85</v>
      </c>
      <c r="AY402" s="19" t="s">
        <v>160</v>
      </c>
      <c r="BE402" s="194">
        <f>IF(N402="základní",J402,0)</f>
        <v>0</v>
      </c>
      <c r="BF402" s="194">
        <f>IF(N402="snížená",J402,0)</f>
        <v>0</v>
      </c>
      <c r="BG402" s="194">
        <f>IF(N402="zákl. přenesená",J402,0)</f>
        <v>0</v>
      </c>
      <c r="BH402" s="194">
        <f>IF(N402="sníž. přenesená",J402,0)</f>
        <v>0</v>
      </c>
      <c r="BI402" s="194">
        <f>IF(N402="nulová",J402,0)</f>
        <v>0</v>
      </c>
      <c r="BJ402" s="19" t="s">
        <v>83</v>
      </c>
      <c r="BK402" s="194">
        <f>ROUND(I402*H402,2)</f>
        <v>0</v>
      </c>
      <c r="BL402" s="19" t="s">
        <v>166</v>
      </c>
      <c r="BM402" s="193" t="s">
        <v>511</v>
      </c>
    </row>
    <row r="403" s="2" customFormat="1" ht="33" customHeight="1">
      <c r="A403" s="38"/>
      <c r="B403" s="180"/>
      <c r="C403" s="181" t="s">
        <v>512</v>
      </c>
      <c r="D403" s="181" t="s">
        <v>162</v>
      </c>
      <c r="E403" s="182" t="s">
        <v>513</v>
      </c>
      <c r="F403" s="183" t="s">
        <v>514</v>
      </c>
      <c r="G403" s="184" t="s">
        <v>261</v>
      </c>
      <c r="H403" s="185">
        <v>2</v>
      </c>
      <c r="I403" s="186"/>
      <c r="J403" s="187">
        <f>ROUND(I403*H403,2)</f>
        <v>0</v>
      </c>
      <c r="K403" s="188"/>
      <c r="L403" s="39"/>
      <c r="M403" s="189" t="s">
        <v>1</v>
      </c>
      <c r="N403" s="190" t="s">
        <v>41</v>
      </c>
      <c r="O403" s="77"/>
      <c r="P403" s="191">
        <f>O403*H403</f>
        <v>0</v>
      </c>
      <c r="Q403" s="191">
        <v>0</v>
      </c>
      <c r="R403" s="191">
        <f>Q403*H403</f>
        <v>0</v>
      </c>
      <c r="S403" s="191">
        <v>0</v>
      </c>
      <c r="T403" s="192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193" t="s">
        <v>166</v>
      </c>
      <c r="AT403" s="193" t="s">
        <v>162</v>
      </c>
      <c r="AU403" s="193" t="s">
        <v>85</v>
      </c>
      <c r="AY403" s="19" t="s">
        <v>160</v>
      </c>
      <c r="BE403" s="194">
        <f>IF(N403="základní",J403,0)</f>
        <v>0</v>
      </c>
      <c r="BF403" s="194">
        <f>IF(N403="snížená",J403,0)</f>
        <v>0</v>
      </c>
      <c r="BG403" s="194">
        <f>IF(N403="zákl. přenesená",J403,0)</f>
        <v>0</v>
      </c>
      <c r="BH403" s="194">
        <f>IF(N403="sníž. přenesená",J403,0)</f>
        <v>0</v>
      </c>
      <c r="BI403" s="194">
        <f>IF(N403="nulová",J403,0)</f>
        <v>0</v>
      </c>
      <c r="BJ403" s="19" t="s">
        <v>83</v>
      </c>
      <c r="BK403" s="194">
        <f>ROUND(I403*H403,2)</f>
        <v>0</v>
      </c>
      <c r="BL403" s="19" t="s">
        <v>166</v>
      </c>
      <c r="BM403" s="193" t="s">
        <v>515</v>
      </c>
    </row>
    <row r="404" s="2" customFormat="1" ht="33" customHeight="1">
      <c r="A404" s="38"/>
      <c r="B404" s="180"/>
      <c r="C404" s="181" t="s">
        <v>516</v>
      </c>
      <c r="D404" s="181" t="s">
        <v>162</v>
      </c>
      <c r="E404" s="182" t="s">
        <v>517</v>
      </c>
      <c r="F404" s="183" t="s">
        <v>518</v>
      </c>
      <c r="G404" s="184" t="s">
        <v>261</v>
      </c>
      <c r="H404" s="185">
        <v>1</v>
      </c>
      <c r="I404" s="186"/>
      <c r="J404" s="187">
        <f>ROUND(I404*H404,2)</f>
        <v>0</v>
      </c>
      <c r="K404" s="188"/>
      <c r="L404" s="39"/>
      <c r="M404" s="189" t="s">
        <v>1</v>
      </c>
      <c r="N404" s="190" t="s">
        <v>41</v>
      </c>
      <c r="O404" s="77"/>
      <c r="P404" s="191">
        <f>O404*H404</f>
        <v>0</v>
      </c>
      <c r="Q404" s="191">
        <v>0</v>
      </c>
      <c r="R404" s="191">
        <f>Q404*H404</f>
        <v>0</v>
      </c>
      <c r="S404" s="191">
        <v>0</v>
      </c>
      <c r="T404" s="192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193" t="s">
        <v>166</v>
      </c>
      <c r="AT404" s="193" t="s">
        <v>162</v>
      </c>
      <c r="AU404" s="193" t="s">
        <v>85</v>
      </c>
      <c r="AY404" s="19" t="s">
        <v>160</v>
      </c>
      <c r="BE404" s="194">
        <f>IF(N404="základní",J404,0)</f>
        <v>0</v>
      </c>
      <c r="BF404" s="194">
        <f>IF(N404="snížená",J404,0)</f>
        <v>0</v>
      </c>
      <c r="BG404" s="194">
        <f>IF(N404="zákl. přenesená",J404,0)</f>
        <v>0</v>
      </c>
      <c r="BH404" s="194">
        <f>IF(N404="sníž. přenesená",J404,0)</f>
        <v>0</v>
      </c>
      <c r="BI404" s="194">
        <f>IF(N404="nulová",J404,0)</f>
        <v>0</v>
      </c>
      <c r="BJ404" s="19" t="s">
        <v>83</v>
      </c>
      <c r="BK404" s="194">
        <f>ROUND(I404*H404,2)</f>
        <v>0</v>
      </c>
      <c r="BL404" s="19" t="s">
        <v>166</v>
      </c>
      <c r="BM404" s="193" t="s">
        <v>519</v>
      </c>
    </row>
    <row r="405" s="2" customFormat="1" ht="33" customHeight="1">
      <c r="A405" s="38"/>
      <c r="B405" s="180"/>
      <c r="C405" s="181" t="s">
        <v>520</v>
      </c>
      <c r="D405" s="181" t="s">
        <v>162</v>
      </c>
      <c r="E405" s="182" t="s">
        <v>521</v>
      </c>
      <c r="F405" s="183" t="s">
        <v>522</v>
      </c>
      <c r="G405" s="184" t="s">
        <v>261</v>
      </c>
      <c r="H405" s="185">
        <v>15</v>
      </c>
      <c r="I405" s="186"/>
      <c r="J405" s="187">
        <f>ROUND(I405*H405,2)</f>
        <v>0</v>
      </c>
      <c r="K405" s="188"/>
      <c r="L405" s="39"/>
      <c r="M405" s="189" t="s">
        <v>1</v>
      </c>
      <c r="N405" s="190" t="s">
        <v>41</v>
      </c>
      <c r="O405" s="77"/>
      <c r="P405" s="191">
        <f>O405*H405</f>
        <v>0</v>
      </c>
      <c r="Q405" s="191">
        <v>0</v>
      </c>
      <c r="R405" s="191">
        <f>Q405*H405</f>
        <v>0</v>
      </c>
      <c r="S405" s="191">
        <v>0</v>
      </c>
      <c r="T405" s="192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193" t="s">
        <v>166</v>
      </c>
      <c r="AT405" s="193" t="s">
        <v>162</v>
      </c>
      <c r="AU405" s="193" t="s">
        <v>85</v>
      </c>
      <c r="AY405" s="19" t="s">
        <v>160</v>
      </c>
      <c r="BE405" s="194">
        <f>IF(N405="základní",J405,0)</f>
        <v>0</v>
      </c>
      <c r="BF405" s="194">
        <f>IF(N405="snížená",J405,0)</f>
        <v>0</v>
      </c>
      <c r="BG405" s="194">
        <f>IF(N405="zákl. přenesená",J405,0)</f>
        <v>0</v>
      </c>
      <c r="BH405" s="194">
        <f>IF(N405="sníž. přenesená",J405,0)</f>
        <v>0</v>
      </c>
      <c r="BI405" s="194">
        <f>IF(N405="nulová",J405,0)</f>
        <v>0</v>
      </c>
      <c r="BJ405" s="19" t="s">
        <v>83</v>
      </c>
      <c r="BK405" s="194">
        <f>ROUND(I405*H405,2)</f>
        <v>0</v>
      </c>
      <c r="BL405" s="19" t="s">
        <v>166</v>
      </c>
      <c r="BM405" s="193" t="s">
        <v>523</v>
      </c>
    </row>
    <row r="406" s="14" customFormat="1">
      <c r="A406" s="14"/>
      <c r="B406" s="203"/>
      <c r="C406" s="14"/>
      <c r="D406" s="196" t="s">
        <v>168</v>
      </c>
      <c r="E406" s="204" t="s">
        <v>1</v>
      </c>
      <c r="F406" s="205" t="s">
        <v>524</v>
      </c>
      <c r="G406" s="14"/>
      <c r="H406" s="206">
        <v>15</v>
      </c>
      <c r="I406" s="207"/>
      <c r="J406" s="14"/>
      <c r="K406" s="14"/>
      <c r="L406" s="203"/>
      <c r="M406" s="208"/>
      <c r="N406" s="209"/>
      <c r="O406" s="209"/>
      <c r="P406" s="209"/>
      <c r="Q406" s="209"/>
      <c r="R406" s="209"/>
      <c r="S406" s="209"/>
      <c r="T406" s="21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04" t="s">
        <v>168</v>
      </c>
      <c r="AU406" s="204" t="s">
        <v>85</v>
      </c>
      <c r="AV406" s="14" t="s">
        <v>85</v>
      </c>
      <c r="AW406" s="14" t="s">
        <v>34</v>
      </c>
      <c r="AX406" s="14" t="s">
        <v>83</v>
      </c>
      <c r="AY406" s="204" t="s">
        <v>160</v>
      </c>
    </row>
    <row r="407" s="2" customFormat="1" ht="33" customHeight="1">
      <c r="A407" s="38"/>
      <c r="B407" s="180"/>
      <c r="C407" s="181" t="s">
        <v>525</v>
      </c>
      <c r="D407" s="181" t="s">
        <v>162</v>
      </c>
      <c r="E407" s="182" t="s">
        <v>526</v>
      </c>
      <c r="F407" s="183" t="s">
        <v>527</v>
      </c>
      <c r="G407" s="184" t="s">
        <v>261</v>
      </c>
      <c r="H407" s="185">
        <v>1</v>
      </c>
      <c r="I407" s="186"/>
      <c r="J407" s="187">
        <f>ROUND(I407*H407,2)</f>
        <v>0</v>
      </c>
      <c r="K407" s="188"/>
      <c r="L407" s="39"/>
      <c r="M407" s="189" t="s">
        <v>1</v>
      </c>
      <c r="N407" s="190" t="s">
        <v>41</v>
      </c>
      <c r="O407" s="77"/>
      <c r="P407" s="191">
        <f>O407*H407</f>
        <v>0</v>
      </c>
      <c r="Q407" s="191">
        <v>0</v>
      </c>
      <c r="R407" s="191">
        <f>Q407*H407</f>
        <v>0</v>
      </c>
      <c r="S407" s="191">
        <v>0</v>
      </c>
      <c r="T407" s="192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193" t="s">
        <v>166</v>
      </c>
      <c r="AT407" s="193" t="s">
        <v>162</v>
      </c>
      <c r="AU407" s="193" t="s">
        <v>85</v>
      </c>
      <c r="AY407" s="19" t="s">
        <v>160</v>
      </c>
      <c r="BE407" s="194">
        <f>IF(N407="základní",J407,0)</f>
        <v>0</v>
      </c>
      <c r="BF407" s="194">
        <f>IF(N407="snížená",J407,0)</f>
        <v>0</v>
      </c>
      <c r="BG407" s="194">
        <f>IF(N407="zákl. přenesená",J407,0)</f>
        <v>0</v>
      </c>
      <c r="BH407" s="194">
        <f>IF(N407="sníž. přenesená",J407,0)</f>
        <v>0</v>
      </c>
      <c r="BI407" s="194">
        <f>IF(N407="nulová",J407,0)</f>
        <v>0</v>
      </c>
      <c r="BJ407" s="19" t="s">
        <v>83</v>
      </c>
      <c r="BK407" s="194">
        <f>ROUND(I407*H407,2)</f>
        <v>0</v>
      </c>
      <c r="BL407" s="19" t="s">
        <v>166</v>
      </c>
      <c r="BM407" s="193" t="s">
        <v>528</v>
      </c>
    </row>
    <row r="408" s="2" customFormat="1" ht="24.15" customHeight="1">
      <c r="A408" s="38"/>
      <c r="B408" s="180"/>
      <c r="C408" s="181" t="s">
        <v>529</v>
      </c>
      <c r="D408" s="181" t="s">
        <v>162</v>
      </c>
      <c r="E408" s="182" t="s">
        <v>530</v>
      </c>
      <c r="F408" s="183" t="s">
        <v>531</v>
      </c>
      <c r="G408" s="184" t="s">
        <v>165</v>
      </c>
      <c r="H408" s="185">
        <v>588.63</v>
      </c>
      <c r="I408" s="186"/>
      <c r="J408" s="187">
        <f>ROUND(I408*H408,2)</f>
        <v>0</v>
      </c>
      <c r="K408" s="188"/>
      <c r="L408" s="39"/>
      <c r="M408" s="189" t="s">
        <v>1</v>
      </c>
      <c r="N408" s="190" t="s">
        <v>41</v>
      </c>
      <c r="O408" s="77"/>
      <c r="P408" s="191">
        <f>O408*H408</f>
        <v>0</v>
      </c>
      <c r="Q408" s="191">
        <v>3.0000000000000001E-05</v>
      </c>
      <c r="R408" s="191">
        <f>Q408*H408</f>
        <v>0.017658900000000002</v>
      </c>
      <c r="S408" s="191">
        <v>0</v>
      </c>
      <c r="T408" s="192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193" t="s">
        <v>166</v>
      </c>
      <c r="AT408" s="193" t="s">
        <v>162</v>
      </c>
      <c r="AU408" s="193" t="s">
        <v>85</v>
      </c>
      <c r="AY408" s="19" t="s">
        <v>160</v>
      </c>
      <c r="BE408" s="194">
        <f>IF(N408="základní",J408,0)</f>
        <v>0</v>
      </c>
      <c r="BF408" s="194">
        <f>IF(N408="snížená",J408,0)</f>
        <v>0</v>
      </c>
      <c r="BG408" s="194">
        <f>IF(N408="zákl. přenesená",J408,0)</f>
        <v>0</v>
      </c>
      <c r="BH408" s="194">
        <f>IF(N408="sníž. přenesená",J408,0)</f>
        <v>0</v>
      </c>
      <c r="BI408" s="194">
        <f>IF(N408="nulová",J408,0)</f>
        <v>0</v>
      </c>
      <c r="BJ408" s="19" t="s">
        <v>83</v>
      </c>
      <c r="BK408" s="194">
        <f>ROUND(I408*H408,2)</f>
        <v>0</v>
      </c>
      <c r="BL408" s="19" t="s">
        <v>166</v>
      </c>
      <c r="BM408" s="193" t="s">
        <v>532</v>
      </c>
    </row>
    <row r="409" s="14" customFormat="1">
      <c r="A409" s="14"/>
      <c r="B409" s="203"/>
      <c r="C409" s="14"/>
      <c r="D409" s="196" t="s">
        <v>168</v>
      </c>
      <c r="E409" s="204" t="s">
        <v>1</v>
      </c>
      <c r="F409" s="205" t="s">
        <v>340</v>
      </c>
      <c r="G409" s="14"/>
      <c r="H409" s="206">
        <v>297.43000000000001</v>
      </c>
      <c r="I409" s="207"/>
      <c r="J409" s="14"/>
      <c r="K409" s="14"/>
      <c r="L409" s="203"/>
      <c r="M409" s="208"/>
      <c r="N409" s="209"/>
      <c r="O409" s="209"/>
      <c r="P409" s="209"/>
      <c r="Q409" s="209"/>
      <c r="R409" s="209"/>
      <c r="S409" s="209"/>
      <c r="T409" s="210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04" t="s">
        <v>168</v>
      </c>
      <c r="AU409" s="204" t="s">
        <v>85</v>
      </c>
      <c r="AV409" s="14" t="s">
        <v>85</v>
      </c>
      <c r="AW409" s="14" t="s">
        <v>34</v>
      </c>
      <c r="AX409" s="14" t="s">
        <v>76</v>
      </c>
      <c r="AY409" s="204" t="s">
        <v>160</v>
      </c>
    </row>
    <row r="410" s="14" customFormat="1">
      <c r="A410" s="14"/>
      <c r="B410" s="203"/>
      <c r="C410" s="14"/>
      <c r="D410" s="196" t="s">
        <v>168</v>
      </c>
      <c r="E410" s="204" t="s">
        <v>1</v>
      </c>
      <c r="F410" s="205" t="s">
        <v>341</v>
      </c>
      <c r="G410" s="14"/>
      <c r="H410" s="206">
        <v>291.19999999999999</v>
      </c>
      <c r="I410" s="207"/>
      <c r="J410" s="14"/>
      <c r="K410" s="14"/>
      <c r="L410" s="203"/>
      <c r="M410" s="208"/>
      <c r="N410" s="209"/>
      <c r="O410" s="209"/>
      <c r="P410" s="209"/>
      <c r="Q410" s="209"/>
      <c r="R410" s="209"/>
      <c r="S410" s="209"/>
      <c r="T410" s="210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04" t="s">
        <v>168</v>
      </c>
      <c r="AU410" s="204" t="s">
        <v>85</v>
      </c>
      <c r="AV410" s="14" t="s">
        <v>85</v>
      </c>
      <c r="AW410" s="14" t="s">
        <v>34</v>
      </c>
      <c r="AX410" s="14" t="s">
        <v>76</v>
      </c>
      <c r="AY410" s="204" t="s">
        <v>160</v>
      </c>
    </row>
    <row r="411" s="15" customFormat="1">
      <c r="A411" s="15"/>
      <c r="B411" s="211"/>
      <c r="C411" s="15"/>
      <c r="D411" s="196" t="s">
        <v>168</v>
      </c>
      <c r="E411" s="212" t="s">
        <v>1</v>
      </c>
      <c r="F411" s="213" t="s">
        <v>171</v>
      </c>
      <c r="G411" s="15"/>
      <c r="H411" s="214">
        <v>588.63</v>
      </c>
      <c r="I411" s="215"/>
      <c r="J411" s="15"/>
      <c r="K411" s="15"/>
      <c r="L411" s="211"/>
      <c r="M411" s="216"/>
      <c r="N411" s="217"/>
      <c r="O411" s="217"/>
      <c r="P411" s="217"/>
      <c r="Q411" s="217"/>
      <c r="R411" s="217"/>
      <c r="S411" s="217"/>
      <c r="T411" s="218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12" t="s">
        <v>168</v>
      </c>
      <c r="AU411" s="212" t="s">
        <v>85</v>
      </c>
      <c r="AV411" s="15" t="s">
        <v>166</v>
      </c>
      <c r="AW411" s="15" t="s">
        <v>34</v>
      </c>
      <c r="AX411" s="15" t="s">
        <v>83</v>
      </c>
      <c r="AY411" s="212" t="s">
        <v>160</v>
      </c>
    </row>
    <row r="412" s="2" customFormat="1" ht="16.5" customHeight="1">
      <c r="A412" s="38"/>
      <c r="B412" s="180"/>
      <c r="C412" s="181" t="s">
        <v>533</v>
      </c>
      <c r="D412" s="181" t="s">
        <v>162</v>
      </c>
      <c r="E412" s="182" t="s">
        <v>534</v>
      </c>
      <c r="F412" s="183" t="s">
        <v>535</v>
      </c>
      <c r="G412" s="184" t="s">
        <v>165</v>
      </c>
      <c r="H412" s="185">
        <v>665.36000000000001</v>
      </c>
      <c r="I412" s="186"/>
      <c r="J412" s="187">
        <f>ROUND(I412*H412,2)</f>
        <v>0</v>
      </c>
      <c r="K412" s="188"/>
      <c r="L412" s="39"/>
      <c r="M412" s="189" t="s">
        <v>1</v>
      </c>
      <c r="N412" s="190" t="s">
        <v>41</v>
      </c>
      <c r="O412" s="77"/>
      <c r="P412" s="191">
        <f>O412*H412</f>
        <v>0</v>
      </c>
      <c r="Q412" s="191">
        <v>0</v>
      </c>
      <c r="R412" s="191">
        <f>Q412*H412</f>
        <v>0</v>
      </c>
      <c r="S412" s="191">
        <v>0</v>
      </c>
      <c r="T412" s="192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193" t="s">
        <v>166</v>
      </c>
      <c r="AT412" s="193" t="s">
        <v>162</v>
      </c>
      <c r="AU412" s="193" t="s">
        <v>85</v>
      </c>
      <c r="AY412" s="19" t="s">
        <v>160</v>
      </c>
      <c r="BE412" s="194">
        <f>IF(N412="základní",J412,0)</f>
        <v>0</v>
      </c>
      <c r="BF412" s="194">
        <f>IF(N412="snížená",J412,0)</f>
        <v>0</v>
      </c>
      <c r="BG412" s="194">
        <f>IF(N412="zákl. přenesená",J412,0)</f>
        <v>0</v>
      </c>
      <c r="BH412" s="194">
        <f>IF(N412="sníž. přenesená",J412,0)</f>
        <v>0</v>
      </c>
      <c r="BI412" s="194">
        <f>IF(N412="nulová",J412,0)</f>
        <v>0</v>
      </c>
      <c r="BJ412" s="19" t="s">
        <v>83</v>
      </c>
      <c r="BK412" s="194">
        <f>ROUND(I412*H412,2)</f>
        <v>0</v>
      </c>
      <c r="BL412" s="19" t="s">
        <v>166</v>
      </c>
      <c r="BM412" s="193" t="s">
        <v>536</v>
      </c>
    </row>
    <row r="413" s="14" customFormat="1">
      <c r="A413" s="14"/>
      <c r="B413" s="203"/>
      <c r="C413" s="14"/>
      <c r="D413" s="196" t="s">
        <v>168</v>
      </c>
      <c r="E413" s="204" t="s">
        <v>1</v>
      </c>
      <c r="F413" s="205" t="s">
        <v>537</v>
      </c>
      <c r="G413" s="14"/>
      <c r="H413" s="206">
        <v>297.43000000000001</v>
      </c>
      <c r="I413" s="207"/>
      <c r="J413" s="14"/>
      <c r="K413" s="14"/>
      <c r="L413" s="203"/>
      <c r="M413" s="208"/>
      <c r="N413" s="209"/>
      <c r="O413" s="209"/>
      <c r="P413" s="209"/>
      <c r="Q413" s="209"/>
      <c r="R413" s="209"/>
      <c r="S413" s="209"/>
      <c r="T413" s="210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04" t="s">
        <v>168</v>
      </c>
      <c r="AU413" s="204" t="s">
        <v>85</v>
      </c>
      <c r="AV413" s="14" t="s">
        <v>85</v>
      </c>
      <c r="AW413" s="14" t="s">
        <v>34</v>
      </c>
      <c r="AX413" s="14" t="s">
        <v>76</v>
      </c>
      <c r="AY413" s="204" t="s">
        <v>160</v>
      </c>
    </row>
    <row r="414" s="14" customFormat="1">
      <c r="A414" s="14"/>
      <c r="B414" s="203"/>
      <c r="C414" s="14"/>
      <c r="D414" s="196" t="s">
        <v>168</v>
      </c>
      <c r="E414" s="204" t="s">
        <v>1</v>
      </c>
      <c r="F414" s="205" t="s">
        <v>538</v>
      </c>
      <c r="G414" s="14"/>
      <c r="H414" s="206">
        <v>76.730000000000004</v>
      </c>
      <c r="I414" s="207"/>
      <c r="J414" s="14"/>
      <c r="K414" s="14"/>
      <c r="L414" s="203"/>
      <c r="M414" s="208"/>
      <c r="N414" s="209"/>
      <c r="O414" s="209"/>
      <c r="P414" s="209"/>
      <c r="Q414" s="209"/>
      <c r="R414" s="209"/>
      <c r="S414" s="209"/>
      <c r="T414" s="210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04" t="s">
        <v>168</v>
      </c>
      <c r="AU414" s="204" t="s">
        <v>85</v>
      </c>
      <c r="AV414" s="14" t="s">
        <v>85</v>
      </c>
      <c r="AW414" s="14" t="s">
        <v>34</v>
      </c>
      <c r="AX414" s="14" t="s">
        <v>76</v>
      </c>
      <c r="AY414" s="204" t="s">
        <v>160</v>
      </c>
    </row>
    <row r="415" s="14" customFormat="1">
      <c r="A415" s="14"/>
      <c r="B415" s="203"/>
      <c r="C415" s="14"/>
      <c r="D415" s="196" t="s">
        <v>168</v>
      </c>
      <c r="E415" s="204" t="s">
        <v>1</v>
      </c>
      <c r="F415" s="205" t="s">
        <v>539</v>
      </c>
      <c r="G415" s="14"/>
      <c r="H415" s="206">
        <v>291.19999999999999</v>
      </c>
      <c r="I415" s="207"/>
      <c r="J415" s="14"/>
      <c r="K415" s="14"/>
      <c r="L415" s="203"/>
      <c r="M415" s="208"/>
      <c r="N415" s="209"/>
      <c r="O415" s="209"/>
      <c r="P415" s="209"/>
      <c r="Q415" s="209"/>
      <c r="R415" s="209"/>
      <c r="S415" s="209"/>
      <c r="T415" s="210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04" t="s">
        <v>168</v>
      </c>
      <c r="AU415" s="204" t="s">
        <v>85</v>
      </c>
      <c r="AV415" s="14" t="s">
        <v>85</v>
      </c>
      <c r="AW415" s="14" t="s">
        <v>34</v>
      </c>
      <c r="AX415" s="14" t="s">
        <v>76</v>
      </c>
      <c r="AY415" s="204" t="s">
        <v>160</v>
      </c>
    </row>
    <row r="416" s="15" customFormat="1">
      <c r="A416" s="15"/>
      <c r="B416" s="211"/>
      <c r="C416" s="15"/>
      <c r="D416" s="196" t="s">
        <v>168</v>
      </c>
      <c r="E416" s="212" t="s">
        <v>1</v>
      </c>
      <c r="F416" s="213" t="s">
        <v>171</v>
      </c>
      <c r="G416" s="15"/>
      <c r="H416" s="214">
        <v>665.36000000000001</v>
      </c>
      <c r="I416" s="215"/>
      <c r="J416" s="15"/>
      <c r="K416" s="15"/>
      <c r="L416" s="211"/>
      <c r="M416" s="216"/>
      <c r="N416" s="217"/>
      <c r="O416" s="217"/>
      <c r="P416" s="217"/>
      <c r="Q416" s="217"/>
      <c r="R416" s="217"/>
      <c r="S416" s="217"/>
      <c r="T416" s="218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12" t="s">
        <v>168</v>
      </c>
      <c r="AU416" s="212" t="s">
        <v>85</v>
      </c>
      <c r="AV416" s="15" t="s">
        <v>166</v>
      </c>
      <c r="AW416" s="15" t="s">
        <v>34</v>
      </c>
      <c r="AX416" s="15" t="s">
        <v>83</v>
      </c>
      <c r="AY416" s="212" t="s">
        <v>160</v>
      </c>
    </row>
    <row r="417" s="2" customFormat="1" ht="33" customHeight="1">
      <c r="A417" s="38"/>
      <c r="B417" s="180"/>
      <c r="C417" s="181" t="s">
        <v>540</v>
      </c>
      <c r="D417" s="181" t="s">
        <v>162</v>
      </c>
      <c r="E417" s="182" t="s">
        <v>541</v>
      </c>
      <c r="F417" s="183" t="s">
        <v>542</v>
      </c>
      <c r="G417" s="184" t="s">
        <v>165</v>
      </c>
      <c r="H417" s="185">
        <v>14</v>
      </c>
      <c r="I417" s="186"/>
      <c r="J417" s="187">
        <f>ROUND(I417*H417,2)</f>
        <v>0</v>
      </c>
      <c r="K417" s="188"/>
      <c r="L417" s="39"/>
      <c r="M417" s="189" t="s">
        <v>1</v>
      </c>
      <c r="N417" s="190" t="s">
        <v>41</v>
      </c>
      <c r="O417" s="77"/>
      <c r="P417" s="191">
        <f>O417*H417</f>
        <v>0</v>
      </c>
      <c r="Q417" s="191">
        <v>0.00158</v>
      </c>
      <c r="R417" s="191">
        <f>Q417*H417</f>
        <v>0.022120000000000001</v>
      </c>
      <c r="S417" s="191">
        <v>0</v>
      </c>
      <c r="T417" s="192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193" t="s">
        <v>166</v>
      </c>
      <c r="AT417" s="193" t="s">
        <v>162</v>
      </c>
      <c r="AU417" s="193" t="s">
        <v>85</v>
      </c>
      <c r="AY417" s="19" t="s">
        <v>160</v>
      </c>
      <c r="BE417" s="194">
        <f>IF(N417="základní",J417,0)</f>
        <v>0</v>
      </c>
      <c r="BF417" s="194">
        <f>IF(N417="snížená",J417,0)</f>
        <v>0</v>
      </c>
      <c r="BG417" s="194">
        <f>IF(N417="zákl. přenesená",J417,0)</f>
        <v>0</v>
      </c>
      <c r="BH417" s="194">
        <f>IF(N417="sníž. přenesená",J417,0)</f>
        <v>0</v>
      </c>
      <c r="BI417" s="194">
        <f>IF(N417="nulová",J417,0)</f>
        <v>0</v>
      </c>
      <c r="BJ417" s="19" t="s">
        <v>83</v>
      </c>
      <c r="BK417" s="194">
        <f>ROUND(I417*H417,2)</f>
        <v>0</v>
      </c>
      <c r="BL417" s="19" t="s">
        <v>166</v>
      </c>
      <c r="BM417" s="193" t="s">
        <v>543</v>
      </c>
    </row>
    <row r="418" s="14" customFormat="1">
      <c r="A418" s="14"/>
      <c r="B418" s="203"/>
      <c r="C418" s="14"/>
      <c r="D418" s="196" t="s">
        <v>168</v>
      </c>
      <c r="E418" s="204" t="s">
        <v>1</v>
      </c>
      <c r="F418" s="205" t="s">
        <v>272</v>
      </c>
      <c r="G418" s="14"/>
      <c r="H418" s="206">
        <v>14</v>
      </c>
      <c r="I418" s="207"/>
      <c r="J418" s="14"/>
      <c r="K418" s="14"/>
      <c r="L418" s="203"/>
      <c r="M418" s="208"/>
      <c r="N418" s="209"/>
      <c r="O418" s="209"/>
      <c r="P418" s="209"/>
      <c r="Q418" s="209"/>
      <c r="R418" s="209"/>
      <c r="S418" s="209"/>
      <c r="T418" s="210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04" t="s">
        <v>168</v>
      </c>
      <c r="AU418" s="204" t="s">
        <v>85</v>
      </c>
      <c r="AV418" s="14" t="s">
        <v>85</v>
      </c>
      <c r="AW418" s="14" t="s">
        <v>34</v>
      </c>
      <c r="AX418" s="14" t="s">
        <v>76</v>
      </c>
      <c r="AY418" s="204" t="s">
        <v>160</v>
      </c>
    </row>
    <row r="419" s="15" customFormat="1">
      <c r="A419" s="15"/>
      <c r="B419" s="211"/>
      <c r="C419" s="15"/>
      <c r="D419" s="196" t="s">
        <v>168</v>
      </c>
      <c r="E419" s="212" t="s">
        <v>1</v>
      </c>
      <c r="F419" s="213" t="s">
        <v>171</v>
      </c>
      <c r="G419" s="15"/>
      <c r="H419" s="214">
        <v>14</v>
      </c>
      <c r="I419" s="215"/>
      <c r="J419" s="15"/>
      <c r="K419" s="15"/>
      <c r="L419" s="211"/>
      <c r="M419" s="216"/>
      <c r="N419" s="217"/>
      <c r="O419" s="217"/>
      <c r="P419" s="217"/>
      <c r="Q419" s="217"/>
      <c r="R419" s="217"/>
      <c r="S419" s="217"/>
      <c r="T419" s="218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12" t="s">
        <v>168</v>
      </c>
      <c r="AU419" s="212" t="s">
        <v>85</v>
      </c>
      <c r="AV419" s="15" t="s">
        <v>166</v>
      </c>
      <c r="AW419" s="15" t="s">
        <v>34</v>
      </c>
      <c r="AX419" s="15" t="s">
        <v>83</v>
      </c>
      <c r="AY419" s="212" t="s">
        <v>160</v>
      </c>
    </row>
    <row r="420" s="2" customFormat="1" ht="33" customHeight="1">
      <c r="A420" s="38"/>
      <c r="B420" s="180"/>
      <c r="C420" s="181" t="s">
        <v>544</v>
      </c>
      <c r="D420" s="181" t="s">
        <v>162</v>
      </c>
      <c r="E420" s="182" t="s">
        <v>545</v>
      </c>
      <c r="F420" s="183" t="s">
        <v>546</v>
      </c>
      <c r="G420" s="184" t="s">
        <v>294</v>
      </c>
      <c r="H420" s="185">
        <v>30.309999999999999</v>
      </c>
      <c r="I420" s="186"/>
      <c r="J420" s="187">
        <f>ROUND(I420*H420,2)</f>
        <v>0</v>
      </c>
      <c r="K420" s="188"/>
      <c r="L420" s="39"/>
      <c r="M420" s="189" t="s">
        <v>1</v>
      </c>
      <c r="N420" s="190" t="s">
        <v>41</v>
      </c>
      <c r="O420" s="77"/>
      <c r="P420" s="191">
        <f>O420*H420</f>
        <v>0</v>
      </c>
      <c r="Q420" s="191">
        <v>0.0081799999999999998</v>
      </c>
      <c r="R420" s="191">
        <f>Q420*H420</f>
        <v>0.24793579999999998</v>
      </c>
      <c r="S420" s="191">
        <v>0</v>
      </c>
      <c r="T420" s="192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193" t="s">
        <v>166</v>
      </c>
      <c r="AT420" s="193" t="s">
        <v>162</v>
      </c>
      <c r="AU420" s="193" t="s">
        <v>85</v>
      </c>
      <c r="AY420" s="19" t="s">
        <v>160</v>
      </c>
      <c r="BE420" s="194">
        <f>IF(N420="základní",J420,0)</f>
        <v>0</v>
      </c>
      <c r="BF420" s="194">
        <f>IF(N420="snížená",J420,0)</f>
        <v>0</v>
      </c>
      <c r="BG420" s="194">
        <f>IF(N420="zákl. přenesená",J420,0)</f>
        <v>0</v>
      </c>
      <c r="BH420" s="194">
        <f>IF(N420="sníž. přenesená",J420,0)</f>
        <v>0</v>
      </c>
      <c r="BI420" s="194">
        <f>IF(N420="nulová",J420,0)</f>
        <v>0</v>
      </c>
      <c r="BJ420" s="19" t="s">
        <v>83</v>
      </c>
      <c r="BK420" s="194">
        <f>ROUND(I420*H420,2)</f>
        <v>0</v>
      </c>
      <c r="BL420" s="19" t="s">
        <v>166</v>
      </c>
      <c r="BM420" s="193" t="s">
        <v>547</v>
      </c>
    </row>
    <row r="421" s="14" customFormat="1">
      <c r="A421" s="14"/>
      <c r="B421" s="203"/>
      <c r="C421" s="14"/>
      <c r="D421" s="196" t="s">
        <v>168</v>
      </c>
      <c r="E421" s="204" t="s">
        <v>1</v>
      </c>
      <c r="F421" s="205" t="s">
        <v>548</v>
      </c>
      <c r="G421" s="14"/>
      <c r="H421" s="206">
        <v>18.450000000000003</v>
      </c>
      <c r="I421" s="207"/>
      <c r="J421" s="14"/>
      <c r="K421" s="14"/>
      <c r="L421" s="203"/>
      <c r="M421" s="208"/>
      <c r="N421" s="209"/>
      <c r="O421" s="209"/>
      <c r="P421" s="209"/>
      <c r="Q421" s="209"/>
      <c r="R421" s="209"/>
      <c r="S421" s="209"/>
      <c r="T421" s="210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04" t="s">
        <v>168</v>
      </c>
      <c r="AU421" s="204" t="s">
        <v>85</v>
      </c>
      <c r="AV421" s="14" t="s">
        <v>85</v>
      </c>
      <c r="AW421" s="14" t="s">
        <v>34</v>
      </c>
      <c r="AX421" s="14" t="s">
        <v>76</v>
      </c>
      <c r="AY421" s="204" t="s">
        <v>160</v>
      </c>
    </row>
    <row r="422" s="14" customFormat="1">
      <c r="A422" s="14"/>
      <c r="B422" s="203"/>
      <c r="C422" s="14"/>
      <c r="D422" s="196" t="s">
        <v>168</v>
      </c>
      <c r="E422" s="204" t="s">
        <v>1</v>
      </c>
      <c r="F422" s="205" t="s">
        <v>549</v>
      </c>
      <c r="G422" s="14"/>
      <c r="H422" s="206">
        <v>11.859999999999999</v>
      </c>
      <c r="I422" s="207"/>
      <c r="J422" s="14"/>
      <c r="K422" s="14"/>
      <c r="L422" s="203"/>
      <c r="M422" s="208"/>
      <c r="N422" s="209"/>
      <c r="O422" s="209"/>
      <c r="P422" s="209"/>
      <c r="Q422" s="209"/>
      <c r="R422" s="209"/>
      <c r="S422" s="209"/>
      <c r="T422" s="210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04" t="s">
        <v>168</v>
      </c>
      <c r="AU422" s="204" t="s">
        <v>85</v>
      </c>
      <c r="AV422" s="14" t="s">
        <v>85</v>
      </c>
      <c r="AW422" s="14" t="s">
        <v>34</v>
      </c>
      <c r="AX422" s="14" t="s">
        <v>76</v>
      </c>
      <c r="AY422" s="204" t="s">
        <v>160</v>
      </c>
    </row>
    <row r="423" s="15" customFormat="1">
      <c r="A423" s="15"/>
      <c r="B423" s="211"/>
      <c r="C423" s="15"/>
      <c r="D423" s="196" t="s">
        <v>168</v>
      </c>
      <c r="E423" s="212" t="s">
        <v>1</v>
      </c>
      <c r="F423" s="213" t="s">
        <v>171</v>
      </c>
      <c r="G423" s="15"/>
      <c r="H423" s="214">
        <v>30.310000000000002</v>
      </c>
      <c r="I423" s="215"/>
      <c r="J423" s="15"/>
      <c r="K423" s="15"/>
      <c r="L423" s="211"/>
      <c r="M423" s="216"/>
      <c r="N423" s="217"/>
      <c r="O423" s="217"/>
      <c r="P423" s="217"/>
      <c r="Q423" s="217"/>
      <c r="R423" s="217"/>
      <c r="S423" s="217"/>
      <c r="T423" s="218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12" t="s">
        <v>168</v>
      </c>
      <c r="AU423" s="212" t="s">
        <v>85</v>
      </c>
      <c r="AV423" s="15" t="s">
        <v>166</v>
      </c>
      <c r="AW423" s="15" t="s">
        <v>34</v>
      </c>
      <c r="AX423" s="15" t="s">
        <v>83</v>
      </c>
      <c r="AY423" s="212" t="s">
        <v>160</v>
      </c>
    </row>
    <row r="424" s="2" customFormat="1" ht="16.5" customHeight="1">
      <c r="A424" s="38"/>
      <c r="B424" s="180"/>
      <c r="C424" s="181" t="s">
        <v>550</v>
      </c>
      <c r="D424" s="181" t="s">
        <v>162</v>
      </c>
      <c r="E424" s="182" t="s">
        <v>551</v>
      </c>
      <c r="F424" s="183" t="s">
        <v>552</v>
      </c>
      <c r="G424" s="184" t="s">
        <v>261</v>
      </c>
      <c r="H424" s="185">
        <v>2</v>
      </c>
      <c r="I424" s="186"/>
      <c r="J424" s="187">
        <f>ROUND(I424*H424,2)</f>
        <v>0</v>
      </c>
      <c r="K424" s="188"/>
      <c r="L424" s="39"/>
      <c r="M424" s="189" t="s">
        <v>1</v>
      </c>
      <c r="N424" s="190" t="s">
        <v>41</v>
      </c>
      <c r="O424" s="77"/>
      <c r="P424" s="191">
        <f>O424*H424</f>
        <v>0</v>
      </c>
      <c r="Q424" s="191">
        <v>0.00011</v>
      </c>
      <c r="R424" s="191">
        <f>Q424*H424</f>
        <v>0.00022000000000000001</v>
      </c>
      <c r="S424" s="191">
        <v>0</v>
      </c>
      <c r="T424" s="192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193" t="s">
        <v>166</v>
      </c>
      <c r="AT424" s="193" t="s">
        <v>162</v>
      </c>
      <c r="AU424" s="193" t="s">
        <v>85</v>
      </c>
      <c r="AY424" s="19" t="s">
        <v>160</v>
      </c>
      <c r="BE424" s="194">
        <f>IF(N424="základní",J424,0)</f>
        <v>0</v>
      </c>
      <c r="BF424" s="194">
        <f>IF(N424="snížená",J424,0)</f>
        <v>0</v>
      </c>
      <c r="BG424" s="194">
        <f>IF(N424="zákl. přenesená",J424,0)</f>
        <v>0</v>
      </c>
      <c r="BH424" s="194">
        <f>IF(N424="sníž. přenesená",J424,0)</f>
        <v>0</v>
      </c>
      <c r="BI424" s="194">
        <f>IF(N424="nulová",J424,0)</f>
        <v>0</v>
      </c>
      <c r="BJ424" s="19" t="s">
        <v>83</v>
      </c>
      <c r="BK424" s="194">
        <f>ROUND(I424*H424,2)</f>
        <v>0</v>
      </c>
      <c r="BL424" s="19" t="s">
        <v>166</v>
      </c>
      <c r="BM424" s="193" t="s">
        <v>553</v>
      </c>
    </row>
    <row r="425" s="2" customFormat="1" ht="24.15" customHeight="1">
      <c r="A425" s="38"/>
      <c r="B425" s="180"/>
      <c r="C425" s="227" t="s">
        <v>554</v>
      </c>
      <c r="D425" s="227" t="s">
        <v>329</v>
      </c>
      <c r="E425" s="228" t="s">
        <v>555</v>
      </c>
      <c r="F425" s="229" t="s">
        <v>556</v>
      </c>
      <c r="G425" s="230" t="s">
        <v>261</v>
      </c>
      <c r="H425" s="231">
        <v>2</v>
      </c>
      <c r="I425" s="232"/>
      <c r="J425" s="233">
        <f>ROUND(I425*H425,2)</f>
        <v>0</v>
      </c>
      <c r="K425" s="234"/>
      <c r="L425" s="235"/>
      <c r="M425" s="236" t="s">
        <v>1</v>
      </c>
      <c r="N425" s="237" t="s">
        <v>41</v>
      </c>
      <c r="O425" s="77"/>
      <c r="P425" s="191">
        <f>O425*H425</f>
        <v>0</v>
      </c>
      <c r="Q425" s="191">
        <v>0.010699999999999999</v>
      </c>
      <c r="R425" s="191">
        <f>Q425*H425</f>
        <v>0.021399999999999999</v>
      </c>
      <c r="S425" s="191">
        <v>0</v>
      </c>
      <c r="T425" s="192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193" t="s">
        <v>332</v>
      </c>
      <c r="AT425" s="193" t="s">
        <v>329</v>
      </c>
      <c r="AU425" s="193" t="s">
        <v>85</v>
      </c>
      <c r="AY425" s="19" t="s">
        <v>160</v>
      </c>
      <c r="BE425" s="194">
        <f>IF(N425="základní",J425,0)</f>
        <v>0</v>
      </c>
      <c r="BF425" s="194">
        <f>IF(N425="snížená",J425,0)</f>
        <v>0</v>
      </c>
      <c r="BG425" s="194">
        <f>IF(N425="zákl. přenesená",J425,0)</f>
        <v>0</v>
      </c>
      <c r="BH425" s="194">
        <f>IF(N425="sníž. přenesená",J425,0)</f>
        <v>0</v>
      </c>
      <c r="BI425" s="194">
        <f>IF(N425="nulová",J425,0)</f>
        <v>0</v>
      </c>
      <c r="BJ425" s="19" t="s">
        <v>83</v>
      </c>
      <c r="BK425" s="194">
        <f>ROUND(I425*H425,2)</f>
        <v>0</v>
      </c>
      <c r="BL425" s="19" t="s">
        <v>166</v>
      </c>
      <c r="BM425" s="193" t="s">
        <v>557</v>
      </c>
    </row>
    <row r="426" s="2" customFormat="1" ht="24.15" customHeight="1">
      <c r="A426" s="38"/>
      <c r="B426" s="180"/>
      <c r="C426" s="181" t="s">
        <v>558</v>
      </c>
      <c r="D426" s="181" t="s">
        <v>162</v>
      </c>
      <c r="E426" s="182" t="s">
        <v>559</v>
      </c>
      <c r="F426" s="183" t="s">
        <v>560</v>
      </c>
      <c r="G426" s="184" t="s">
        <v>261</v>
      </c>
      <c r="H426" s="185">
        <v>48</v>
      </c>
      <c r="I426" s="186"/>
      <c r="J426" s="187">
        <f>ROUND(I426*H426,2)</f>
        <v>0</v>
      </c>
      <c r="K426" s="188"/>
      <c r="L426" s="39"/>
      <c r="M426" s="189" t="s">
        <v>1</v>
      </c>
      <c r="N426" s="190" t="s">
        <v>41</v>
      </c>
      <c r="O426" s="77"/>
      <c r="P426" s="191">
        <f>O426*H426</f>
        <v>0</v>
      </c>
      <c r="Q426" s="191">
        <v>1.0000000000000001E-05</v>
      </c>
      <c r="R426" s="191">
        <f>Q426*H426</f>
        <v>0.00048000000000000007</v>
      </c>
      <c r="S426" s="191">
        <v>0</v>
      </c>
      <c r="T426" s="192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193" t="s">
        <v>561</v>
      </c>
      <c r="AT426" s="193" t="s">
        <v>162</v>
      </c>
      <c r="AU426" s="193" t="s">
        <v>85</v>
      </c>
      <c r="AY426" s="19" t="s">
        <v>160</v>
      </c>
      <c r="BE426" s="194">
        <f>IF(N426="základní",J426,0)</f>
        <v>0</v>
      </c>
      <c r="BF426" s="194">
        <f>IF(N426="snížená",J426,0)</f>
        <v>0</v>
      </c>
      <c r="BG426" s="194">
        <f>IF(N426="zákl. přenesená",J426,0)</f>
        <v>0</v>
      </c>
      <c r="BH426" s="194">
        <f>IF(N426="sníž. přenesená",J426,0)</f>
        <v>0</v>
      </c>
      <c r="BI426" s="194">
        <f>IF(N426="nulová",J426,0)</f>
        <v>0</v>
      </c>
      <c r="BJ426" s="19" t="s">
        <v>83</v>
      </c>
      <c r="BK426" s="194">
        <f>ROUND(I426*H426,2)</f>
        <v>0</v>
      </c>
      <c r="BL426" s="19" t="s">
        <v>561</v>
      </c>
      <c r="BM426" s="193" t="s">
        <v>562</v>
      </c>
    </row>
    <row r="427" s="2" customFormat="1" ht="21.75" customHeight="1">
      <c r="A427" s="38"/>
      <c r="B427" s="180"/>
      <c r="C427" s="181" t="s">
        <v>563</v>
      </c>
      <c r="D427" s="181" t="s">
        <v>162</v>
      </c>
      <c r="E427" s="182" t="s">
        <v>564</v>
      </c>
      <c r="F427" s="183" t="s">
        <v>565</v>
      </c>
      <c r="G427" s="184" t="s">
        <v>261</v>
      </c>
      <c r="H427" s="185">
        <v>48</v>
      </c>
      <c r="I427" s="186"/>
      <c r="J427" s="187">
        <f>ROUND(I427*H427,2)</f>
        <v>0</v>
      </c>
      <c r="K427" s="188"/>
      <c r="L427" s="39"/>
      <c r="M427" s="189" t="s">
        <v>1</v>
      </c>
      <c r="N427" s="190" t="s">
        <v>41</v>
      </c>
      <c r="O427" s="77"/>
      <c r="P427" s="191">
        <f>O427*H427</f>
        <v>0</v>
      </c>
      <c r="Q427" s="191">
        <v>0.00012999999999999999</v>
      </c>
      <c r="R427" s="191">
        <f>Q427*H427</f>
        <v>0.006239999999999999</v>
      </c>
      <c r="S427" s="191">
        <v>0</v>
      </c>
      <c r="T427" s="192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193" t="s">
        <v>166</v>
      </c>
      <c r="AT427" s="193" t="s">
        <v>162</v>
      </c>
      <c r="AU427" s="193" t="s">
        <v>85</v>
      </c>
      <c r="AY427" s="19" t="s">
        <v>160</v>
      </c>
      <c r="BE427" s="194">
        <f>IF(N427="základní",J427,0)</f>
        <v>0</v>
      </c>
      <c r="BF427" s="194">
        <f>IF(N427="snížená",J427,0)</f>
        <v>0</v>
      </c>
      <c r="BG427" s="194">
        <f>IF(N427="zákl. přenesená",J427,0)</f>
        <v>0</v>
      </c>
      <c r="BH427" s="194">
        <f>IF(N427="sníž. přenesená",J427,0)</f>
        <v>0</v>
      </c>
      <c r="BI427" s="194">
        <f>IF(N427="nulová",J427,0)</f>
        <v>0</v>
      </c>
      <c r="BJ427" s="19" t="s">
        <v>83</v>
      </c>
      <c r="BK427" s="194">
        <f>ROUND(I427*H427,2)</f>
        <v>0</v>
      </c>
      <c r="BL427" s="19" t="s">
        <v>166</v>
      </c>
      <c r="BM427" s="193" t="s">
        <v>566</v>
      </c>
    </row>
    <row r="428" s="2" customFormat="1" ht="24.15" customHeight="1">
      <c r="A428" s="38"/>
      <c r="B428" s="180"/>
      <c r="C428" s="181" t="s">
        <v>567</v>
      </c>
      <c r="D428" s="181" t="s">
        <v>162</v>
      </c>
      <c r="E428" s="182" t="s">
        <v>568</v>
      </c>
      <c r="F428" s="183" t="s">
        <v>569</v>
      </c>
      <c r="G428" s="184" t="s">
        <v>261</v>
      </c>
      <c r="H428" s="185">
        <v>2</v>
      </c>
      <c r="I428" s="186"/>
      <c r="J428" s="187">
        <f>ROUND(I428*H428,2)</f>
        <v>0</v>
      </c>
      <c r="K428" s="188"/>
      <c r="L428" s="39"/>
      <c r="M428" s="189" t="s">
        <v>1</v>
      </c>
      <c r="N428" s="190" t="s">
        <v>41</v>
      </c>
      <c r="O428" s="77"/>
      <c r="P428" s="191">
        <f>O428*H428</f>
        <v>0</v>
      </c>
      <c r="Q428" s="191">
        <v>0.00023000000000000001</v>
      </c>
      <c r="R428" s="191">
        <f>Q428*H428</f>
        <v>0.00046000000000000001</v>
      </c>
      <c r="S428" s="191">
        <v>0</v>
      </c>
      <c r="T428" s="192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193" t="s">
        <v>166</v>
      </c>
      <c r="AT428" s="193" t="s">
        <v>162</v>
      </c>
      <c r="AU428" s="193" t="s">
        <v>85</v>
      </c>
      <c r="AY428" s="19" t="s">
        <v>160</v>
      </c>
      <c r="BE428" s="194">
        <f>IF(N428="základní",J428,0)</f>
        <v>0</v>
      </c>
      <c r="BF428" s="194">
        <f>IF(N428="snížená",J428,0)</f>
        <v>0</v>
      </c>
      <c r="BG428" s="194">
        <f>IF(N428="zákl. přenesená",J428,0)</f>
        <v>0</v>
      </c>
      <c r="BH428" s="194">
        <f>IF(N428="sníž. přenesená",J428,0)</f>
        <v>0</v>
      </c>
      <c r="BI428" s="194">
        <f>IF(N428="nulová",J428,0)</f>
        <v>0</v>
      </c>
      <c r="BJ428" s="19" t="s">
        <v>83</v>
      </c>
      <c r="BK428" s="194">
        <f>ROUND(I428*H428,2)</f>
        <v>0</v>
      </c>
      <c r="BL428" s="19" t="s">
        <v>166</v>
      </c>
      <c r="BM428" s="193" t="s">
        <v>570</v>
      </c>
    </row>
    <row r="429" s="2" customFormat="1" ht="21.75" customHeight="1">
      <c r="A429" s="38"/>
      <c r="B429" s="180"/>
      <c r="C429" s="227" t="s">
        <v>571</v>
      </c>
      <c r="D429" s="227" t="s">
        <v>329</v>
      </c>
      <c r="E429" s="228" t="s">
        <v>572</v>
      </c>
      <c r="F429" s="229" t="s">
        <v>573</v>
      </c>
      <c r="G429" s="230" t="s">
        <v>261</v>
      </c>
      <c r="H429" s="231">
        <v>2</v>
      </c>
      <c r="I429" s="232"/>
      <c r="J429" s="233">
        <f>ROUND(I429*H429,2)</f>
        <v>0</v>
      </c>
      <c r="K429" s="234"/>
      <c r="L429" s="235"/>
      <c r="M429" s="236" t="s">
        <v>1</v>
      </c>
      <c r="N429" s="237" t="s">
        <v>41</v>
      </c>
      <c r="O429" s="77"/>
      <c r="P429" s="191">
        <f>O429*H429</f>
        <v>0</v>
      </c>
      <c r="Q429" s="191">
        <v>6.0000000000000002E-05</v>
      </c>
      <c r="R429" s="191">
        <f>Q429*H429</f>
        <v>0.00012</v>
      </c>
      <c r="S429" s="191">
        <v>0</v>
      </c>
      <c r="T429" s="192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193" t="s">
        <v>332</v>
      </c>
      <c r="AT429" s="193" t="s">
        <v>329</v>
      </c>
      <c r="AU429" s="193" t="s">
        <v>85</v>
      </c>
      <c r="AY429" s="19" t="s">
        <v>160</v>
      </c>
      <c r="BE429" s="194">
        <f>IF(N429="základní",J429,0)</f>
        <v>0</v>
      </c>
      <c r="BF429" s="194">
        <f>IF(N429="snížená",J429,0)</f>
        <v>0</v>
      </c>
      <c r="BG429" s="194">
        <f>IF(N429="zákl. přenesená",J429,0)</f>
        <v>0</v>
      </c>
      <c r="BH429" s="194">
        <f>IF(N429="sníž. přenesená",J429,0)</f>
        <v>0</v>
      </c>
      <c r="BI429" s="194">
        <f>IF(N429="nulová",J429,0)</f>
        <v>0</v>
      </c>
      <c r="BJ429" s="19" t="s">
        <v>83</v>
      </c>
      <c r="BK429" s="194">
        <f>ROUND(I429*H429,2)</f>
        <v>0</v>
      </c>
      <c r="BL429" s="19" t="s">
        <v>166</v>
      </c>
      <c r="BM429" s="193" t="s">
        <v>574</v>
      </c>
    </row>
    <row r="430" s="2" customFormat="1" ht="16.5" customHeight="1">
      <c r="A430" s="38"/>
      <c r="B430" s="180"/>
      <c r="C430" s="181" t="s">
        <v>575</v>
      </c>
      <c r="D430" s="181" t="s">
        <v>162</v>
      </c>
      <c r="E430" s="182" t="s">
        <v>576</v>
      </c>
      <c r="F430" s="183" t="s">
        <v>577</v>
      </c>
      <c r="G430" s="184" t="s">
        <v>179</v>
      </c>
      <c r="H430" s="185">
        <v>6.5890000000000004</v>
      </c>
      <c r="I430" s="186"/>
      <c r="J430" s="187">
        <f>ROUND(I430*H430,2)</f>
        <v>0</v>
      </c>
      <c r="K430" s="188"/>
      <c r="L430" s="39"/>
      <c r="M430" s="189" t="s">
        <v>1</v>
      </c>
      <c r="N430" s="190" t="s">
        <v>41</v>
      </c>
      <c r="O430" s="77"/>
      <c r="P430" s="191">
        <f>O430*H430</f>
        <v>0</v>
      </c>
      <c r="Q430" s="191">
        <v>0</v>
      </c>
      <c r="R430" s="191">
        <f>Q430*H430</f>
        <v>0</v>
      </c>
      <c r="S430" s="191">
        <v>2.3999999999999999</v>
      </c>
      <c r="T430" s="192">
        <f>S430*H430</f>
        <v>15.813600000000001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193" t="s">
        <v>166</v>
      </c>
      <c r="AT430" s="193" t="s">
        <v>162</v>
      </c>
      <c r="AU430" s="193" t="s">
        <v>85</v>
      </c>
      <c r="AY430" s="19" t="s">
        <v>160</v>
      </c>
      <c r="BE430" s="194">
        <f>IF(N430="základní",J430,0)</f>
        <v>0</v>
      </c>
      <c r="BF430" s="194">
        <f>IF(N430="snížená",J430,0)</f>
        <v>0</v>
      </c>
      <c r="BG430" s="194">
        <f>IF(N430="zákl. přenesená",J430,0)</f>
        <v>0</v>
      </c>
      <c r="BH430" s="194">
        <f>IF(N430="sníž. přenesená",J430,0)</f>
        <v>0</v>
      </c>
      <c r="BI430" s="194">
        <f>IF(N430="nulová",J430,0)</f>
        <v>0</v>
      </c>
      <c r="BJ430" s="19" t="s">
        <v>83</v>
      </c>
      <c r="BK430" s="194">
        <f>ROUND(I430*H430,2)</f>
        <v>0</v>
      </c>
      <c r="BL430" s="19" t="s">
        <v>166</v>
      </c>
      <c r="BM430" s="193" t="s">
        <v>578</v>
      </c>
    </row>
    <row r="431" s="13" customFormat="1">
      <c r="A431" s="13"/>
      <c r="B431" s="195"/>
      <c r="C431" s="13"/>
      <c r="D431" s="196" t="s">
        <v>168</v>
      </c>
      <c r="E431" s="197" t="s">
        <v>1</v>
      </c>
      <c r="F431" s="198" t="s">
        <v>579</v>
      </c>
      <c r="G431" s="13"/>
      <c r="H431" s="197" t="s">
        <v>1</v>
      </c>
      <c r="I431" s="199"/>
      <c r="J431" s="13"/>
      <c r="K431" s="13"/>
      <c r="L431" s="195"/>
      <c r="M431" s="200"/>
      <c r="N431" s="201"/>
      <c r="O431" s="201"/>
      <c r="P431" s="201"/>
      <c r="Q431" s="201"/>
      <c r="R431" s="201"/>
      <c r="S431" s="201"/>
      <c r="T431" s="20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197" t="s">
        <v>168</v>
      </c>
      <c r="AU431" s="197" t="s">
        <v>85</v>
      </c>
      <c r="AV431" s="13" t="s">
        <v>83</v>
      </c>
      <c r="AW431" s="13" t="s">
        <v>34</v>
      </c>
      <c r="AX431" s="13" t="s">
        <v>76</v>
      </c>
      <c r="AY431" s="197" t="s">
        <v>160</v>
      </c>
    </row>
    <row r="432" s="14" customFormat="1">
      <c r="A432" s="14"/>
      <c r="B432" s="203"/>
      <c r="C432" s="14"/>
      <c r="D432" s="196" t="s">
        <v>168</v>
      </c>
      <c r="E432" s="204" t="s">
        <v>1</v>
      </c>
      <c r="F432" s="205" t="s">
        <v>580</v>
      </c>
      <c r="G432" s="14"/>
      <c r="H432" s="206">
        <v>4.580750000000001</v>
      </c>
      <c r="I432" s="207"/>
      <c r="J432" s="14"/>
      <c r="K432" s="14"/>
      <c r="L432" s="203"/>
      <c r="M432" s="208"/>
      <c r="N432" s="209"/>
      <c r="O432" s="209"/>
      <c r="P432" s="209"/>
      <c r="Q432" s="209"/>
      <c r="R432" s="209"/>
      <c r="S432" s="209"/>
      <c r="T432" s="210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04" t="s">
        <v>168</v>
      </c>
      <c r="AU432" s="204" t="s">
        <v>85</v>
      </c>
      <c r="AV432" s="14" t="s">
        <v>85</v>
      </c>
      <c r="AW432" s="14" t="s">
        <v>34</v>
      </c>
      <c r="AX432" s="14" t="s">
        <v>76</v>
      </c>
      <c r="AY432" s="204" t="s">
        <v>160</v>
      </c>
    </row>
    <row r="433" s="14" customFormat="1">
      <c r="A433" s="14"/>
      <c r="B433" s="203"/>
      <c r="C433" s="14"/>
      <c r="D433" s="196" t="s">
        <v>168</v>
      </c>
      <c r="E433" s="204" t="s">
        <v>1</v>
      </c>
      <c r="F433" s="205" t="s">
        <v>581</v>
      </c>
      <c r="G433" s="14"/>
      <c r="H433" s="206">
        <v>0.12925000000000003</v>
      </c>
      <c r="I433" s="207"/>
      <c r="J433" s="14"/>
      <c r="K433" s="14"/>
      <c r="L433" s="203"/>
      <c r="M433" s="208"/>
      <c r="N433" s="209"/>
      <c r="O433" s="209"/>
      <c r="P433" s="209"/>
      <c r="Q433" s="209"/>
      <c r="R433" s="209"/>
      <c r="S433" s="209"/>
      <c r="T433" s="210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04" t="s">
        <v>168</v>
      </c>
      <c r="AU433" s="204" t="s">
        <v>85</v>
      </c>
      <c r="AV433" s="14" t="s">
        <v>85</v>
      </c>
      <c r="AW433" s="14" t="s">
        <v>34</v>
      </c>
      <c r="AX433" s="14" t="s">
        <v>76</v>
      </c>
      <c r="AY433" s="204" t="s">
        <v>160</v>
      </c>
    </row>
    <row r="434" s="14" customFormat="1">
      <c r="A434" s="14"/>
      <c r="B434" s="203"/>
      <c r="C434" s="14"/>
      <c r="D434" s="196" t="s">
        <v>168</v>
      </c>
      <c r="E434" s="204" t="s">
        <v>1</v>
      </c>
      <c r="F434" s="205" t="s">
        <v>582</v>
      </c>
      <c r="G434" s="14"/>
      <c r="H434" s="206">
        <v>1.5793999999999999</v>
      </c>
      <c r="I434" s="207"/>
      <c r="J434" s="14"/>
      <c r="K434" s="14"/>
      <c r="L434" s="203"/>
      <c r="M434" s="208"/>
      <c r="N434" s="209"/>
      <c r="O434" s="209"/>
      <c r="P434" s="209"/>
      <c r="Q434" s="209"/>
      <c r="R434" s="209"/>
      <c r="S434" s="209"/>
      <c r="T434" s="210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04" t="s">
        <v>168</v>
      </c>
      <c r="AU434" s="204" t="s">
        <v>85</v>
      </c>
      <c r="AV434" s="14" t="s">
        <v>85</v>
      </c>
      <c r="AW434" s="14" t="s">
        <v>34</v>
      </c>
      <c r="AX434" s="14" t="s">
        <v>76</v>
      </c>
      <c r="AY434" s="204" t="s">
        <v>160</v>
      </c>
    </row>
    <row r="435" s="16" customFormat="1">
      <c r="A435" s="16"/>
      <c r="B435" s="219"/>
      <c r="C435" s="16"/>
      <c r="D435" s="196" t="s">
        <v>168</v>
      </c>
      <c r="E435" s="220" t="s">
        <v>1</v>
      </c>
      <c r="F435" s="221" t="s">
        <v>184</v>
      </c>
      <c r="G435" s="16"/>
      <c r="H435" s="222">
        <v>6.2894000000000005</v>
      </c>
      <c r="I435" s="223"/>
      <c r="J435" s="16"/>
      <c r="K435" s="16"/>
      <c r="L435" s="219"/>
      <c r="M435" s="224"/>
      <c r="N435" s="225"/>
      <c r="O435" s="225"/>
      <c r="P435" s="225"/>
      <c r="Q435" s="225"/>
      <c r="R435" s="225"/>
      <c r="S435" s="225"/>
      <c r="T435" s="226"/>
      <c r="U435" s="16"/>
      <c r="V435" s="16"/>
      <c r="W435" s="16"/>
      <c r="X435" s="16"/>
      <c r="Y435" s="16"/>
      <c r="Z435" s="16"/>
      <c r="AA435" s="16"/>
      <c r="AB435" s="16"/>
      <c r="AC435" s="16"/>
      <c r="AD435" s="16"/>
      <c r="AE435" s="16"/>
      <c r="AT435" s="220" t="s">
        <v>168</v>
      </c>
      <c r="AU435" s="220" t="s">
        <v>85</v>
      </c>
      <c r="AV435" s="16" t="s">
        <v>185</v>
      </c>
      <c r="AW435" s="16" t="s">
        <v>34</v>
      </c>
      <c r="AX435" s="16" t="s">
        <v>76</v>
      </c>
      <c r="AY435" s="220" t="s">
        <v>160</v>
      </c>
    </row>
    <row r="436" s="13" customFormat="1">
      <c r="A436" s="13"/>
      <c r="B436" s="195"/>
      <c r="C436" s="13"/>
      <c r="D436" s="196" t="s">
        <v>168</v>
      </c>
      <c r="E436" s="197" t="s">
        <v>1</v>
      </c>
      <c r="F436" s="198" t="s">
        <v>583</v>
      </c>
      <c r="G436" s="13"/>
      <c r="H436" s="197" t="s">
        <v>1</v>
      </c>
      <c r="I436" s="199"/>
      <c r="J436" s="13"/>
      <c r="K436" s="13"/>
      <c r="L436" s="195"/>
      <c r="M436" s="200"/>
      <c r="N436" s="201"/>
      <c r="O436" s="201"/>
      <c r="P436" s="201"/>
      <c r="Q436" s="201"/>
      <c r="R436" s="201"/>
      <c r="S436" s="201"/>
      <c r="T436" s="20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197" t="s">
        <v>168</v>
      </c>
      <c r="AU436" s="197" t="s">
        <v>85</v>
      </c>
      <c r="AV436" s="13" t="s">
        <v>83</v>
      </c>
      <c r="AW436" s="13" t="s">
        <v>34</v>
      </c>
      <c r="AX436" s="13" t="s">
        <v>76</v>
      </c>
      <c r="AY436" s="197" t="s">
        <v>160</v>
      </c>
    </row>
    <row r="437" s="14" customFormat="1">
      <c r="A437" s="14"/>
      <c r="B437" s="203"/>
      <c r="C437" s="14"/>
      <c r="D437" s="196" t="s">
        <v>168</v>
      </c>
      <c r="E437" s="204" t="s">
        <v>1</v>
      </c>
      <c r="F437" s="205" t="s">
        <v>584</v>
      </c>
      <c r="G437" s="14"/>
      <c r="H437" s="206">
        <v>0.20000000000000001</v>
      </c>
      <c r="I437" s="207"/>
      <c r="J437" s="14"/>
      <c r="K437" s="14"/>
      <c r="L437" s="203"/>
      <c r="M437" s="208"/>
      <c r="N437" s="209"/>
      <c r="O437" s="209"/>
      <c r="P437" s="209"/>
      <c r="Q437" s="209"/>
      <c r="R437" s="209"/>
      <c r="S437" s="209"/>
      <c r="T437" s="210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04" t="s">
        <v>168</v>
      </c>
      <c r="AU437" s="204" t="s">
        <v>85</v>
      </c>
      <c r="AV437" s="14" t="s">
        <v>85</v>
      </c>
      <c r="AW437" s="14" t="s">
        <v>34</v>
      </c>
      <c r="AX437" s="14" t="s">
        <v>76</v>
      </c>
      <c r="AY437" s="204" t="s">
        <v>160</v>
      </c>
    </row>
    <row r="438" s="14" customFormat="1">
      <c r="A438" s="14"/>
      <c r="B438" s="203"/>
      <c r="C438" s="14"/>
      <c r="D438" s="196" t="s">
        <v>168</v>
      </c>
      <c r="E438" s="204" t="s">
        <v>1</v>
      </c>
      <c r="F438" s="205" t="s">
        <v>585</v>
      </c>
      <c r="G438" s="14"/>
      <c r="H438" s="206">
        <v>0.10000000000000001</v>
      </c>
      <c r="I438" s="207"/>
      <c r="J438" s="14"/>
      <c r="K438" s="14"/>
      <c r="L438" s="203"/>
      <c r="M438" s="208"/>
      <c r="N438" s="209"/>
      <c r="O438" s="209"/>
      <c r="P438" s="209"/>
      <c r="Q438" s="209"/>
      <c r="R438" s="209"/>
      <c r="S438" s="209"/>
      <c r="T438" s="210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04" t="s">
        <v>168</v>
      </c>
      <c r="AU438" s="204" t="s">
        <v>85</v>
      </c>
      <c r="AV438" s="14" t="s">
        <v>85</v>
      </c>
      <c r="AW438" s="14" t="s">
        <v>34</v>
      </c>
      <c r="AX438" s="14" t="s">
        <v>76</v>
      </c>
      <c r="AY438" s="204" t="s">
        <v>160</v>
      </c>
    </row>
    <row r="439" s="16" customFormat="1">
      <c r="A439" s="16"/>
      <c r="B439" s="219"/>
      <c r="C439" s="16"/>
      <c r="D439" s="196" t="s">
        <v>168</v>
      </c>
      <c r="E439" s="220" t="s">
        <v>1</v>
      </c>
      <c r="F439" s="221" t="s">
        <v>184</v>
      </c>
      <c r="G439" s="16"/>
      <c r="H439" s="222">
        <v>0.30000000000000004</v>
      </c>
      <c r="I439" s="223"/>
      <c r="J439" s="16"/>
      <c r="K439" s="16"/>
      <c r="L439" s="219"/>
      <c r="M439" s="224"/>
      <c r="N439" s="225"/>
      <c r="O439" s="225"/>
      <c r="P439" s="225"/>
      <c r="Q439" s="225"/>
      <c r="R439" s="225"/>
      <c r="S439" s="225"/>
      <c r="T439" s="226"/>
      <c r="U439" s="16"/>
      <c r="V439" s="16"/>
      <c r="W439" s="16"/>
      <c r="X439" s="16"/>
      <c r="Y439" s="16"/>
      <c r="Z439" s="16"/>
      <c r="AA439" s="16"/>
      <c r="AB439" s="16"/>
      <c r="AC439" s="16"/>
      <c r="AD439" s="16"/>
      <c r="AE439" s="16"/>
      <c r="AT439" s="220" t="s">
        <v>168</v>
      </c>
      <c r="AU439" s="220" t="s">
        <v>85</v>
      </c>
      <c r="AV439" s="16" t="s">
        <v>185</v>
      </c>
      <c r="AW439" s="16" t="s">
        <v>34</v>
      </c>
      <c r="AX439" s="16" t="s">
        <v>76</v>
      </c>
      <c r="AY439" s="220" t="s">
        <v>160</v>
      </c>
    </row>
    <row r="440" s="15" customFormat="1">
      <c r="A440" s="15"/>
      <c r="B440" s="211"/>
      <c r="C440" s="15"/>
      <c r="D440" s="196" t="s">
        <v>168</v>
      </c>
      <c r="E440" s="212" t="s">
        <v>1</v>
      </c>
      <c r="F440" s="213" t="s">
        <v>171</v>
      </c>
      <c r="G440" s="15"/>
      <c r="H440" s="214">
        <v>6.5894000000000004</v>
      </c>
      <c r="I440" s="215"/>
      <c r="J440" s="15"/>
      <c r="K440" s="15"/>
      <c r="L440" s="211"/>
      <c r="M440" s="216"/>
      <c r="N440" s="217"/>
      <c r="O440" s="217"/>
      <c r="P440" s="217"/>
      <c r="Q440" s="217"/>
      <c r="R440" s="217"/>
      <c r="S440" s="217"/>
      <c r="T440" s="218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12" t="s">
        <v>168</v>
      </c>
      <c r="AU440" s="212" t="s">
        <v>85</v>
      </c>
      <c r="AV440" s="15" t="s">
        <v>166</v>
      </c>
      <c r="AW440" s="15" t="s">
        <v>34</v>
      </c>
      <c r="AX440" s="15" t="s">
        <v>83</v>
      </c>
      <c r="AY440" s="212" t="s">
        <v>160</v>
      </c>
    </row>
    <row r="441" s="2" customFormat="1" ht="24.15" customHeight="1">
      <c r="A441" s="38"/>
      <c r="B441" s="180"/>
      <c r="C441" s="181" t="s">
        <v>586</v>
      </c>
      <c r="D441" s="181" t="s">
        <v>162</v>
      </c>
      <c r="E441" s="182" t="s">
        <v>587</v>
      </c>
      <c r="F441" s="183" t="s">
        <v>588</v>
      </c>
      <c r="G441" s="184" t="s">
        <v>165</v>
      </c>
      <c r="H441" s="185">
        <v>68.933999999999998</v>
      </c>
      <c r="I441" s="186"/>
      <c r="J441" s="187">
        <f>ROUND(I441*H441,2)</f>
        <v>0</v>
      </c>
      <c r="K441" s="188"/>
      <c r="L441" s="39"/>
      <c r="M441" s="189" t="s">
        <v>1</v>
      </c>
      <c r="N441" s="190" t="s">
        <v>41</v>
      </c>
      <c r="O441" s="77"/>
      <c r="P441" s="191">
        <f>O441*H441</f>
        <v>0</v>
      </c>
      <c r="Q441" s="191">
        <v>0</v>
      </c>
      <c r="R441" s="191">
        <f>Q441*H441</f>
        <v>0</v>
      </c>
      <c r="S441" s="191">
        <v>0.308</v>
      </c>
      <c r="T441" s="192">
        <f>S441*H441</f>
        <v>21.231672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193" t="s">
        <v>166</v>
      </c>
      <c r="AT441" s="193" t="s">
        <v>162</v>
      </c>
      <c r="AU441" s="193" t="s">
        <v>85</v>
      </c>
      <c r="AY441" s="19" t="s">
        <v>160</v>
      </c>
      <c r="BE441" s="194">
        <f>IF(N441="základní",J441,0)</f>
        <v>0</v>
      </c>
      <c r="BF441" s="194">
        <f>IF(N441="snížená",J441,0)</f>
        <v>0</v>
      </c>
      <c r="BG441" s="194">
        <f>IF(N441="zákl. přenesená",J441,0)</f>
        <v>0</v>
      </c>
      <c r="BH441" s="194">
        <f>IF(N441="sníž. přenesená",J441,0)</f>
        <v>0</v>
      </c>
      <c r="BI441" s="194">
        <f>IF(N441="nulová",J441,0)</f>
        <v>0</v>
      </c>
      <c r="BJ441" s="19" t="s">
        <v>83</v>
      </c>
      <c r="BK441" s="194">
        <f>ROUND(I441*H441,2)</f>
        <v>0</v>
      </c>
      <c r="BL441" s="19" t="s">
        <v>166</v>
      </c>
      <c r="BM441" s="193" t="s">
        <v>589</v>
      </c>
    </row>
    <row r="442" s="13" customFormat="1">
      <c r="A442" s="13"/>
      <c r="B442" s="195"/>
      <c r="C442" s="13"/>
      <c r="D442" s="196" t="s">
        <v>168</v>
      </c>
      <c r="E442" s="197" t="s">
        <v>1</v>
      </c>
      <c r="F442" s="198" t="s">
        <v>590</v>
      </c>
      <c r="G442" s="13"/>
      <c r="H442" s="197" t="s">
        <v>1</v>
      </c>
      <c r="I442" s="199"/>
      <c r="J442" s="13"/>
      <c r="K442" s="13"/>
      <c r="L442" s="195"/>
      <c r="M442" s="200"/>
      <c r="N442" s="201"/>
      <c r="O442" s="201"/>
      <c r="P442" s="201"/>
      <c r="Q442" s="201"/>
      <c r="R442" s="201"/>
      <c r="S442" s="201"/>
      <c r="T442" s="20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197" t="s">
        <v>168</v>
      </c>
      <c r="AU442" s="197" t="s">
        <v>85</v>
      </c>
      <c r="AV442" s="13" t="s">
        <v>83</v>
      </c>
      <c r="AW442" s="13" t="s">
        <v>34</v>
      </c>
      <c r="AX442" s="13" t="s">
        <v>76</v>
      </c>
      <c r="AY442" s="197" t="s">
        <v>160</v>
      </c>
    </row>
    <row r="443" s="14" customFormat="1">
      <c r="A443" s="14"/>
      <c r="B443" s="203"/>
      <c r="C443" s="14"/>
      <c r="D443" s="196" t="s">
        <v>168</v>
      </c>
      <c r="E443" s="204" t="s">
        <v>1</v>
      </c>
      <c r="F443" s="205" t="s">
        <v>591</v>
      </c>
      <c r="G443" s="14"/>
      <c r="H443" s="206">
        <v>32.567</v>
      </c>
      <c r="I443" s="207"/>
      <c r="J443" s="14"/>
      <c r="K443" s="14"/>
      <c r="L443" s="203"/>
      <c r="M443" s="208"/>
      <c r="N443" s="209"/>
      <c r="O443" s="209"/>
      <c r="P443" s="209"/>
      <c r="Q443" s="209"/>
      <c r="R443" s="209"/>
      <c r="S443" s="209"/>
      <c r="T443" s="210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04" t="s">
        <v>168</v>
      </c>
      <c r="AU443" s="204" t="s">
        <v>85</v>
      </c>
      <c r="AV443" s="14" t="s">
        <v>85</v>
      </c>
      <c r="AW443" s="14" t="s">
        <v>34</v>
      </c>
      <c r="AX443" s="14" t="s">
        <v>76</v>
      </c>
      <c r="AY443" s="204" t="s">
        <v>160</v>
      </c>
    </row>
    <row r="444" s="14" customFormat="1">
      <c r="A444" s="14"/>
      <c r="B444" s="203"/>
      <c r="C444" s="14"/>
      <c r="D444" s="196" t="s">
        <v>168</v>
      </c>
      <c r="E444" s="204" t="s">
        <v>1</v>
      </c>
      <c r="F444" s="205" t="s">
        <v>592</v>
      </c>
      <c r="G444" s="14"/>
      <c r="H444" s="206">
        <v>2.6400000000000001</v>
      </c>
      <c r="I444" s="207"/>
      <c r="J444" s="14"/>
      <c r="K444" s="14"/>
      <c r="L444" s="203"/>
      <c r="M444" s="208"/>
      <c r="N444" s="209"/>
      <c r="O444" s="209"/>
      <c r="P444" s="209"/>
      <c r="Q444" s="209"/>
      <c r="R444" s="209"/>
      <c r="S444" s="209"/>
      <c r="T444" s="210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04" t="s">
        <v>168</v>
      </c>
      <c r="AU444" s="204" t="s">
        <v>85</v>
      </c>
      <c r="AV444" s="14" t="s">
        <v>85</v>
      </c>
      <c r="AW444" s="14" t="s">
        <v>34</v>
      </c>
      <c r="AX444" s="14" t="s">
        <v>76</v>
      </c>
      <c r="AY444" s="204" t="s">
        <v>160</v>
      </c>
    </row>
    <row r="445" s="13" customFormat="1">
      <c r="A445" s="13"/>
      <c r="B445" s="195"/>
      <c r="C445" s="13"/>
      <c r="D445" s="196" t="s">
        <v>168</v>
      </c>
      <c r="E445" s="197" t="s">
        <v>1</v>
      </c>
      <c r="F445" s="198" t="s">
        <v>593</v>
      </c>
      <c r="G445" s="13"/>
      <c r="H445" s="197" t="s">
        <v>1</v>
      </c>
      <c r="I445" s="199"/>
      <c r="J445" s="13"/>
      <c r="K445" s="13"/>
      <c r="L445" s="195"/>
      <c r="M445" s="200"/>
      <c r="N445" s="201"/>
      <c r="O445" s="201"/>
      <c r="P445" s="201"/>
      <c r="Q445" s="201"/>
      <c r="R445" s="201"/>
      <c r="S445" s="201"/>
      <c r="T445" s="20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197" t="s">
        <v>168</v>
      </c>
      <c r="AU445" s="197" t="s">
        <v>85</v>
      </c>
      <c r="AV445" s="13" t="s">
        <v>83</v>
      </c>
      <c r="AW445" s="13" t="s">
        <v>34</v>
      </c>
      <c r="AX445" s="13" t="s">
        <v>76</v>
      </c>
      <c r="AY445" s="197" t="s">
        <v>160</v>
      </c>
    </row>
    <row r="446" s="14" customFormat="1">
      <c r="A446" s="14"/>
      <c r="B446" s="203"/>
      <c r="C446" s="14"/>
      <c r="D446" s="196" t="s">
        <v>168</v>
      </c>
      <c r="E446" s="204" t="s">
        <v>1</v>
      </c>
      <c r="F446" s="205" t="s">
        <v>594</v>
      </c>
      <c r="G446" s="14"/>
      <c r="H446" s="206">
        <v>33.727000000000004</v>
      </c>
      <c r="I446" s="207"/>
      <c r="J446" s="14"/>
      <c r="K446" s="14"/>
      <c r="L446" s="203"/>
      <c r="M446" s="208"/>
      <c r="N446" s="209"/>
      <c r="O446" s="209"/>
      <c r="P446" s="209"/>
      <c r="Q446" s="209"/>
      <c r="R446" s="209"/>
      <c r="S446" s="209"/>
      <c r="T446" s="210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04" t="s">
        <v>168</v>
      </c>
      <c r="AU446" s="204" t="s">
        <v>85</v>
      </c>
      <c r="AV446" s="14" t="s">
        <v>85</v>
      </c>
      <c r="AW446" s="14" t="s">
        <v>34</v>
      </c>
      <c r="AX446" s="14" t="s">
        <v>76</v>
      </c>
      <c r="AY446" s="204" t="s">
        <v>160</v>
      </c>
    </row>
    <row r="447" s="15" customFormat="1">
      <c r="A447" s="15"/>
      <c r="B447" s="211"/>
      <c r="C447" s="15"/>
      <c r="D447" s="196" t="s">
        <v>168</v>
      </c>
      <c r="E447" s="212" t="s">
        <v>1</v>
      </c>
      <c r="F447" s="213" t="s">
        <v>171</v>
      </c>
      <c r="G447" s="15"/>
      <c r="H447" s="214">
        <v>68.933999999999998</v>
      </c>
      <c r="I447" s="215"/>
      <c r="J447" s="15"/>
      <c r="K447" s="15"/>
      <c r="L447" s="211"/>
      <c r="M447" s="216"/>
      <c r="N447" s="217"/>
      <c r="O447" s="217"/>
      <c r="P447" s="217"/>
      <c r="Q447" s="217"/>
      <c r="R447" s="217"/>
      <c r="S447" s="217"/>
      <c r="T447" s="218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12" t="s">
        <v>168</v>
      </c>
      <c r="AU447" s="212" t="s">
        <v>85</v>
      </c>
      <c r="AV447" s="15" t="s">
        <v>166</v>
      </c>
      <c r="AW447" s="15" t="s">
        <v>34</v>
      </c>
      <c r="AX447" s="15" t="s">
        <v>83</v>
      </c>
      <c r="AY447" s="212" t="s">
        <v>160</v>
      </c>
    </row>
    <row r="448" s="2" customFormat="1" ht="21.75" customHeight="1">
      <c r="A448" s="38"/>
      <c r="B448" s="180"/>
      <c r="C448" s="181" t="s">
        <v>595</v>
      </c>
      <c r="D448" s="181" t="s">
        <v>162</v>
      </c>
      <c r="E448" s="182" t="s">
        <v>596</v>
      </c>
      <c r="F448" s="183" t="s">
        <v>597</v>
      </c>
      <c r="G448" s="184" t="s">
        <v>165</v>
      </c>
      <c r="H448" s="185">
        <v>0.59999999999999998</v>
      </c>
      <c r="I448" s="186"/>
      <c r="J448" s="187">
        <f>ROUND(I448*H448,2)</f>
        <v>0</v>
      </c>
      <c r="K448" s="188"/>
      <c r="L448" s="39"/>
      <c r="M448" s="189" t="s">
        <v>1</v>
      </c>
      <c r="N448" s="190" t="s">
        <v>41</v>
      </c>
      <c r="O448" s="77"/>
      <c r="P448" s="191">
        <f>O448*H448</f>
        <v>0</v>
      </c>
      <c r="Q448" s="191">
        <v>0</v>
      </c>
      <c r="R448" s="191">
        <f>Q448*H448</f>
        <v>0</v>
      </c>
      <c r="S448" s="191">
        <v>0.29699999999999999</v>
      </c>
      <c r="T448" s="192">
        <f>S448*H448</f>
        <v>0.1782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193" t="s">
        <v>166</v>
      </c>
      <c r="AT448" s="193" t="s">
        <v>162</v>
      </c>
      <c r="AU448" s="193" t="s">
        <v>85</v>
      </c>
      <c r="AY448" s="19" t="s">
        <v>160</v>
      </c>
      <c r="BE448" s="194">
        <f>IF(N448="základní",J448,0)</f>
        <v>0</v>
      </c>
      <c r="BF448" s="194">
        <f>IF(N448="snížená",J448,0)</f>
        <v>0</v>
      </c>
      <c r="BG448" s="194">
        <f>IF(N448="zákl. přenesená",J448,0)</f>
        <v>0</v>
      </c>
      <c r="BH448" s="194">
        <f>IF(N448="sníž. přenesená",J448,0)</f>
        <v>0</v>
      </c>
      <c r="BI448" s="194">
        <f>IF(N448="nulová",J448,0)</f>
        <v>0</v>
      </c>
      <c r="BJ448" s="19" t="s">
        <v>83</v>
      </c>
      <c r="BK448" s="194">
        <f>ROUND(I448*H448,2)</f>
        <v>0</v>
      </c>
      <c r="BL448" s="19" t="s">
        <v>166</v>
      </c>
      <c r="BM448" s="193" t="s">
        <v>598</v>
      </c>
    </row>
    <row r="449" s="14" customFormat="1">
      <c r="A449" s="14"/>
      <c r="B449" s="203"/>
      <c r="C449" s="14"/>
      <c r="D449" s="196" t="s">
        <v>168</v>
      </c>
      <c r="E449" s="204" t="s">
        <v>1</v>
      </c>
      <c r="F449" s="205" t="s">
        <v>599</v>
      </c>
      <c r="G449" s="14"/>
      <c r="H449" s="206">
        <v>0.59999999999999998</v>
      </c>
      <c r="I449" s="207"/>
      <c r="J449" s="14"/>
      <c r="K449" s="14"/>
      <c r="L449" s="203"/>
      <c r="M449" s="208"/>
      <c r="N449" s="209"/>
      <c r="O449" s="209"/>
      <c r="P449" s="209"/>
      <c r="Q449" s="209"/>
      <c r="R449" s="209"/>
      <c r="S449" s="209"/>
      <c r="T449" s="210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04" t="s">
        <v>168</v>
      </c>
      <c r="AU449" s="204" t="s">
        <v>85</v>
      </c>
      <c r="AV449" s="14" t="s">
        <v>85</v>
      </c>
      <c r="AW449" s="14" t="s">
        <v>34</v>
      </c>
      <c r="AX449" s="14" t="s">
        <v>83</v>
      </c>
      <c r="AY449" s="204" t="s">
        <v>160</v>
      </c>
    </row>
    <row r="450" s="2" customFormat="1" ht="21.75" customHeight="1">
      <c r="A450" s="38"/>
      <c r="B450" s="180"/>
      <c r="C450" s="181" t="s">
        <v>600</v>
      </c>
      <c r="D450" s="181" t="s">
        <v>162</v>
      </c>
      <c r="E450" s="182" t="s">
        <v>601</v>
      </c>
      <c r="F450" s="183" t="s">
        <v>602</v>
      </c>
      <c r="G450" s="184" t="s">
        <v>179</v>
      </c>
      <c r="H450" s="185">
        <v>0.5</v>
      </c>
      <c r="I450" s="186"/>
      <c r="J450" s="187">
        <f>ROUND(I450*H450,2)</f>
        <v>0</v>
      </c>
      <c r="K450" s="188"/>
      <c r="L450" s="39"/>
      <c r="M450" s="189" t="s">
        <v>1</v>
      </c>
      <c r="N450" s="190" t="s">
        <v>41</v>
      </c>
      <c r="O450" s="77"/>
      <c r="P450" s="191">
        <f>O450*H450</f>
        <v>0</v>
      </c>
      <c r="Q450" s="191">
        <v>0</v>
      </c>
      <c r="R450" s="191">
        <f>Q450*H450</f>
        <v>0</v>
      </c>
      <c r="S450" s="191">
        <v>2.1000000000000001</v>
      </c>
      <c r="T450" s="192">
        <f>S450*H450</f>
        <v>1.05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193" t="s">
        <v>166</v>
      </c>
      <c r="AT450" s="193" t="s">
        <v>162</v>
      </c>
      <c r="AU450" s="193" t="s">
        <v>85</v>
      </c>
      <c r="AY450" s="19" t="s">
        <v>160</v>
      </c>
      <c r="BE450" s="194">
        <f>IF(N450="základní",J450,0)</f>
        <v>0</v>
      </c>
      <c r="BF450" s="194">
        <f>IF(N450="snížená",J450,0)</f>
        <v>0</v>
      </c>
      <c r="BG450" s="194">
        <f>IF(N450="zákl. přenesená",J450,0)</f>
        <v>0</v>
      </c>
      <c r="BH450" s="194">
        <f>IF(N450="sníž. přenesená",J450,0)</f>
        <v>0</v>
      </c>
      <c r="BI450" s="194">
        <f>IF(N450="nulová",J450,0)</f>
        <v>0</v>
      </c>
      <c r="BJ450" s="19" t="s">
        <v>83</v>
      </c>
      <c r="BK450" s="194">
        <f>ROUND(I450*H450,2)</f>
        <v>0</v>
      </c>
      <c r="BL450" s="19" t="s">
        <v>166</v>
      </c>
      <c r="BM450" s="193" t="s">
        <v>603</v>
      </c>
    </row>
    <row r="451" s="14" customFormat="1">
      <c r="A451" s="14"/>
      <c r="B451" s="203"/>
      <c r="C451" s="14"/>
      <c r="D451" s="196" t="s">
        <v>168</v>
      </c>
      <c r="E451" s="204" t="s">
        <v>1</v>
      </c>
      <c r="F451" s="205" t="s">
        <v>240</v>
      </c>
      <c r="G451" s="14"/>
      <c r="H451" s="206">
        <v>0.5</v>
      </c>
      <c r="I451" s="207"/>
      <c r="J451" s="14"/>
      <c r="K451" s="14"/>
      <c r="L451" s="203"/>
      <c r="M451" s="208"/>
      <c r="N451" s="209"/>
      <c r="O451" s="209"/>
      <c r="P451" s="209"/>
      <c r="Q451" s="209"/>
      <c r="R451" s="209"/>
      <c r="S451" s="209"/>
      <c r="T451" s="210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04" t="s">
        <v>168</v>
      </c>
      <c r="AU451" s="204" t="s">
        <v>85</v>
      </c>
      <c r="AV451" s="14" t="s">
        <v>85</v>
      </c>
      <c r="AW451" s="14" t="s">
        <v>34</v>
      </c>
      <c r="AX451" s="14" t="s">
        <v>76</v>
      </c>
      <c r="AY451" s="204" t="s">
        <v>160</v>
      </c>
    </row>
    <row r="452" s="15" customFormat="1">
      <c r="A452" s="15"/>
      <c r="B452" s="211"/>
      <c r="C452" s="15"/>
      <c r="D452" s="196" t="s">
        <v>168</v>
      </c>
      <c r="E452" s="212" t="s">
        <v>1</v>
      </c>
      <c r="F452" s="213" t="s">
        <v>171</v>
      </c>
      <c r="G452" s="15"/>
      <c r="H452" s="214">
        <v>0.5</v>
      </c>
      <c r="I452" s="215"/>
      <c r="J452" s="15"/>
      <c r="K452" s="15"/>
      <c r="L452" s="211"/>
      <c r="M452" s="216"/>
      <c r="N452" s="217"/>
      <c r="O452" s="217"/>
      <c r="P452" s="217"/>
      <c r="Q452" s="217"/>
      <c r="R452" s="217"/>
      <c r="S452" s="217"/>
      <c r="T452" s="218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12" t="s">
        <v>168</v>
      </c>
      <c r="AU452" s="212" t="s">
        <v>85</v>
      </c>
      <c r="AV452" s="15" t="s">
        <v>166</v>
      </c>
      <c r="AW452" s="15" t="s">
        <v>34</v>
      </c>
      <c r="AX452" s="15" t="s">
        <v>83</v>
      </c>
      <c r="AY452" s="212" t="s">
        <v>160</v>
      </c>
    </row>
    <row r="453" s="2" customFormat="1" ht="24.15" customHeight="1">
      <c r="A453" s="38"/>
      <c r="B453" s="180"/>
      <c r="C453" s="181" t="s">
        <v>604</v>
      </c>
      <c r="D453" s="181" t="s">
        <v>162</v>
      </c>
      <c r="E453" s="182" t="s">
        <v>605</v>
      </c>
      <c r="F453" s="183" t="s">
        <v>606</v>
      </c>
      <c r="G453" s="184" t="s">
        <v>165</v>
      </c>
      <c r="H453" s="185">
        <v>8.7300000000000004</v>
      </c>
      <c r="I453" s="186"/>
      <c r="J453" s="187">
        <f>ROUND(I453*H453,2)</f>
        <v>0</v>
      </c>
      <c r="K453" s="188"/>
      <c r="L453" s="39"/>
      <c r="M453" s="189" t="s">
        <v>1</v>
      </c>
      <c r="N453" s="190" t="s">
        <v>41</v>
      </c>
      <c r="O453" s="77"/>
      <c r="P453" s="191">
        <f>O453*H453</f>
        <v>0</v>
      </c>
      <c r="Q453" s="191">
        <v>0</v>
      </c>
      <c r="R453" s="191">
        <f>Q453*H453</f>
        <v>0</v>
      </c>
      <c r="S453" s="191">
        <v>0.034000000000000002</v>
      </c>
      <c r="T453" s="192">
        <f>S453*H453</f>
        <v>0.29682000000000003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193" t="s">
        <v>166</v>
      </c>
      <c r="AT453" s="193" t="s">
        <v>162</v>
      </c>
      <c r="AU453" s="193" t="s">
        <v>85</v>
      </c>
      <c r="AY453" s="19" t="s">
        <v>160</v>
      </c>
      <c r="BE453" s="194">
        <f>IF(N453="základní",J453,0)</f>
        <v>0</v>
      </c>
      <c r="BF453" s="194">
        <f>IF(N453="snížená",J453,0)</f>
        <v>0</v>
      </c>
      <c r="BG453" s="194">
        <f>IF(N453="zákl. přenesená",J453,0)</f>
        <v>0</v>
      </c>
      <c r="BH453" s="194">
        <f>IF(N453="sníž. přenesená",J453,0)</f>
        <v>0</v>
      </c>
      <c r="BI453" s="194">
        <f>IF(N453="nulová",J453,0)</f>
        <v>0</v>
      </c>
      <c r="BJ453" s="19" t="s">
        <v>83</v>
      </c>
      <c r="BK453" s="194">
        <f>ROUND(I453*H453,2)</f>
        <v>0</v>
      </c>
      <c r="BL453" s="19" t="s">
        <v>166</v>
      </c>
      <c r="BM453" s="193" t="s">
        <v>607</v>
      </c>
    </row>
    <row r="454" s="13" customFormat="1">
      <c r="A454" s="13"/>
      <c r="B454" s="195"/>
      <c r="C454" s="13"/>
      <c r="D454" s="196" t="s">
        <v>168</v>
      </c>
      <c r="E454" s="197" t="s">
        <v>1</v>
      </c>
      <c r="F454" s="198" t="s">
        <v>608</v>
      </c>
      <c r="G454" s="13"/>
      <c r="H454" s="197" t="s">
        <v>1</v>
      </c>
      <c r="I454" s="199"/>
      <c r="J454" s="13"/>
      <c r="K454" s="13"/>
      <c r="L454" s="195"/>
      <c r="M454" s="200"/>
      <c r="N454" s="201"/>
      <c r="O454" s="201"/>
      <c r="P454" s="201"/>
      <c r="Q454" s="201"/>
      <c r="R454" s="201"/>
      <c r="S454" s="201"/>
      <c r="T454" s="20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197" t="s">
        <v>168</v>
      </c>
      <c r="AU454" s="197" t="s">
        <v>85</v>
      </c>
      <c r="AV454" s="13" t="s">
        <v>83</v>
      </c>
      <c r="AW454" s="13" t="s">
        <v>34</v>
      </c>
      <c r="AX454" s="13" t="s">
        <v>76</v>
      </c>
      <c r="AY454" s="197" t="s">
        <v>160</v>
      </c>
    </row>
    <row r="455" s="14" customFormat="1">
      <c r="A455" s="14"/>
      <c r="B455" s="203"/>
      <c r="C455" s="14"/>
      <c r="D455" s="196" t="s">
        <v>168</v>
      </c>
      <c r="E455" s="204" t="s">
        <v>1</v>
      </c>
      <c r="F455" s="205" t="s">
        <v>609</v>
      </c>
      <c r="G455" s="14"/>
      <c r="H455" s="206">
        <v>4.3200000000000003</v>
      </c>
      <c r="I455" s="207"/>
      <c r="J455" s="14"/>
      <c r="K455" s="14"/>
      <c r="L455" s="203"/>
      <c r="M455" s="208"/>
      <c r="N455" s="209"/>
      <c r="O455" s="209"/>
      <c r="P455" s="209"/>
      <c r="Q455" s="209"/>
      <c r="R455" s="209"/>
      <c r="S455" s="209"/>
      <c r="T455" s="210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04" t="s">
        <v>168</v>
      </c>
      <c r="AU455" s="204" t="s">
        <v>85</v>
      </c>
      <c r="AV455" s="14" t="s">
        <v>85</v>
      </c>
      <c r="AW455" s="14" t="s">
        <v>34</v>
      </c>
      <c r="AX455" s="14" t="s">
        <v>76</v>
      </c>
      <c r="AY455" s="204" t="s">
        <v>160</v>
      </c>
    </row>
    <row r="456" s="14" customFormat="1">
      <c r="A456" s="14"/>
      <c r="B456" s="203"/>
      <c r="C456" s="14"/>
      <c r="D456" s="196" t="s">
        <v>168</v>
      </c>
      <c r="E456" s="204" t="s">
        <v>1</v>
      </c>
      <c r="F456" s="205" t="s">
        <v>610</v>
      </c>
      <c r="G456" s="14"/>
      <c r="H456" s="206">
        <v>4.4100000000000001</v>
      </c>
      <c r="I456" s="207"/>
      <c r="J456" s="14"/>
      <c r="K456" s="14"/>
      <c r="L456" s="203"/>
      <c r="M456" s="208"/>
      <c r="N456" s="209"/>
      <c r="O456" s="209"/>
      <c r="P456" s="209"/>
      <c r="Q456" s="209"/>
      <c r="R456" s="209"/>
      <c r="S456" s="209"/>
      <c r="T456" s="210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04" t="s">
        <v>168</v>
      </c>
      <c r="AU456" s="204" t="s">
        <v>85</v>
      </c>
      <c r="AV456" s="14" t="s">
        <v>85</v>
      </c>
      <c r="AW456" s="14" t="s">
        <v>34</v>
      </c>
      <c r="AX456" s="14" t="s">
        <v>76</v>
      </c>
      <c r="AY456" s="204" t="s">
        <v>160</v>
      </c>
    </row>
    <row r="457" s="15" customFormat="1">
      <c r="A457" s="15"/>
      <c r="B457" s="211"/>
      <c r="C457" s="15"/>
      <c r="D457" s="196" t="s">
        <v>168</v>
      </c>
      <c r="E457" s="212" t="s">
        <v>1</v>
      </c>
      <c r="F457" s="213" t="s">
        <v>171</v>
      </c>
      <c r="G457" s="15"/>
      <c r="H457" s="214">
        <v>8.7300000000000004</v>
      </c>
      <c r="I457" s="215"/>
      <c r="J457" s="15"/>
      <c r="K457" s="15"/>
      <c r="L457" s="211"/>
      <c r="M457" s="216"/>
      <c r="N457" s="217"/>
      <c r="O457" s="217"/>
      <c r="P457" s="217"/>
      <c r="Q457" s="217"/>
      <c r="R457" s="217"/>
      <c r="S457" s="217"/>
      <c r="T457" s="218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12" t="s">
        <v>168</v>
      </c>
      <c r="AU457" s="212" t="s">
        <v>85</v>
      </c>
      <c r="AV457" s="15" t="s">
        <v>166</v>
      </c>
      <c r="AW457" s="15" t="s">
        <v>34</v>
      </c>
      <c r="AX457" s="15" t="s">
        <v>83</v>
      </c>
      <c r="AY457" s="212" t="s">
        <v>160</v>
      </c>
    </row>
    <row r="458" s="2" customFormat="1" ht="21.75" customHeight="1">
      <c r="A458" s="38"/>
      <c r="B458" s="180"/>
      <c r="C458" s="181" t="s">
        <v>611</v>
      </c>
      <c r="D458" s="181" t="s">
        <v>162</v>
      </c>
      <c r="E458" s="182" t="s">
        <v>612</v>
      </c>
      <c r="F458" s="183" t="s">
        <v>613</v>
      </c>
      <c r="G458" s="184" t="s">
        <v>165</v>
      </c>
      <c r="H458" s="185">
        <v>15.76</v>
      </c>
      <c r="I458" s="186"/>
      <c r="J458" s="187">
        <f>ROUND(I458*H458,2)</f>
        <v>0</v>
      </c>
      <c r="K458" s="188"/>
      <c r="L458" s="39"/>
      <c r="M458" s="189" t="s">
        <v>1</v>
      </c>
      <c r="N458" s="190" t="s">
        <v>41</v>
      </c>
      <c r="O458" s="77"/>
      <c r="P458" s="191">
        <f>O458*H458</f>
        <v>0</v>
      </c>
      <c r="Q458" s="191">
        <v>0</v>
      </c>
      <c r="R458" s="191">
        <f>Q458*H458</f>
        <v>0</v>
      </c>
      <c r="S458" s="191">
        <v>0.075999999999999998</v>
      </c>
      <c r="T458" s="192">
        <f>S458*H458</f>
        <v>1.1977599999999999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193" t="s">
        <v>166</v>
      </c>
      <c r="AT458" s="193" t="s">
        <v>162</v>
      </c>
      <c r="AU458" s="193" t="s">
        <v>85</v>
      </c>
      <c r="AY458" s="19" t="s">
        <v>160</v>
      </c>
      <c r="BE458" s="194">
        <f>IF(N458="základní",J458,0)</f>
        <v>0</v>
      </c>
      <c r="BF458" s="194">
        <f>IF(N458="snížená",J458,0)</f>
        <v>0</v>
      </c>
      <c r="BG458" s="194">
        <f>IF(N458="zákl. přenesená",J458,0)</f>
        <v>0</v>
      </c>
      <c r="BH458" s="194">
        <f>IF(N458="sníž. přenesená",J458,0)</f>
        <v>0</v>
      </c>
      <c r="BI458" s="194">
        <f>IF(N458="nulová",J458,0)</f>
        <v>0</v>
      </c>
      <c r="BJ458" s="19" t="s">
        <v>83</v>
      </c>
      <c r="BK458" s="194">
        <f>ROUND(I458*H458,2)</f>
        <v>0</v>
      </c>
      <c r="BL458" s="19" t="s">
        <v>166</v>
      </c>
      <c r="BM458" s="193" t="s">
        <v>614</v>
      </c>
    </row>
    <row r="459" s="13" customFormat="1">
      <c r="A459" s="13"/>
      <c r="B459" s="195"/>
      <c r="C459" s="13"/>
      <c r="D459" s="196" t="s">
        <v>168</v>
      </c>
      <c r="E459" s="197" t="s">
        <v>1</v>
      </c>
      <c r="F459" s="198" t="s">
        <v>615</v>
      </c>
      <c r="G459" s="13"/>
      <c r="H459" s="197" t="s">
        <v>1</v>
      </c>
      <c r="I459" s="199"/>
      <c r="J459" s="13"/>
      <c r="K459" s="13"/>
      <c r="L459" s="195"/>
      <c r="M459" s="200"/>
      <c r="N459" s="201"/>
      <c r="O459" s="201"/>
      <c r="P459" s="201"/>
      <c r="Q459" s="201"/>
      <c r="R459" s="201"/>
      <c r="S459" s="201"/>
      <c r="T459" s="20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197" t="s">
        <v>168</v>
      </c>
      <c r="AU459" s="197" t="s">
        <v>85</v>
      </c>
      <c r="AV459" s="13" t="s">
        <v>83</v>
      </c>
      <c r="AW459" s="13" t="s">
        <v>34</v>
      </c>
      <c r="AX459" s="13" t="s">
        <v>76</v>
      </c>
      <c r="AY459" s="197" t="s">
        <v>160</v>
      </c>
    </row>
    <row r="460" s="14" customFormat="1">
      <c r="A460" s="14"/>
      <c r="B460" s="203"/>
      <c r="C460" s="14"/>
      <c r="D460" s="196" t="s">
        <v>168</v>
      </c>
      <c r="E460" s="204" t="s">
        <v>1</v>
      </c>
      <c r="F460" s="205" t="s">
        <v>616</v>
      </c>
      <c r="G460" s="14"/>
      <c r="H460" s="206">
        <v>1.1599999999999999</v>
      </c>
      <c r="I460" s="207"/>
      <c r="J460" s="14"/>
      <c r="K460" s="14"/>
      <c r="L460" s="203"/>
      <c r="M460" s="208"/>
      <c r="N460" s="209"/>
      <c r="O460" s="209"/>
      <c r="P460" s="209"/>
      <c r="Q460" s="209"/>
      <c r="R460" s="209"/>
      <c r="S460" s="209"/>
      <c r="T460" s="210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04" t="s">
        <v>168</v>
      </c>
      <c r="AU460" s="204" t="s">
        <v>85</v>
      </c>
      <c r="AV460" s="14" t="s">
        <v>85</v>
      </c>
      <c r="AW460" s="14" t="s">
        <v>34</v>
      </c>
      <c r="AX460" s="14" t="s">
        <v>76</v>
      </c>
      <c r="AY460" s="204" t="s">
        <v>160</v>
      </c>
    </row>
    <row r="461" s="14" customFormat="1">
      <c r="A461" s="14"/>
      <c r="B461" s="203"/>
      <c r="C461" s="14"/>
      <c r="D461" s="196" t="s">
        <v>168</v>
      </c>
      <c r="E461" s="204" t="s">
        <v>1</v>
      </c>
      <c r="F461" s="205" t="s">
        <v>617</v>
      </c>
      <c r="G461" s="14"/>
      <c r="H461" s="206">
        <v>1.8</v>
      </c>
      <c r="I461" s="207"/>
      <c r="J461" s="14"/>
      <c r="K461" s="14"/>
      <c r="L461" s="203"/>
      <c r="M461" s="208"/>
      <c r="N461" s="209"/>
      <c r="O461" s="209"/>
      <c r="P461" s="209"/>
      <c r="Q461" s="209"/>
      <c r="R461" s="209"/>
      <c r="S461" s="209"/>
      <c r="T461" s="210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04" t="s">
        <v>168</v>
      </c>
      <c r="AU461" s="204" t="s">
        <v>85</v>
      </c>
      <c r="AV461" s="14" t="s">
        <v>85</v>
      </c>
      <c r="AW461" s="14" t="s">
        <v>34</v>
      </c>
      <c r="AX461" s="14" t="s">
        <v>76</v>
      </c>
      <c r="AY461" s="204" t="s">
        <v>160</v>
      </c>
    </row>
    <row r="462" s="13" customFormat="1">
      <c r="A462" s="13"/>
      <c r="B462" s="195"/>
      <c r="C462" s="13"/>
      <c r="D462" s="196" t="s">
        <v>168</v>
      </c>
      <c r="E462" s="197" t="s">
        <v>1</v>
      </c>
      <c r="F462" s="198" t="s">
        <v>618</v>
      </c>
      <c r="G462" s="13"/>
      <c r="H462" s="197" t="s">
        <v>1</v>
      </c>
      <c r="I462" s="199"/>
      <c r="J462" s="13"/>
      <c r="K462" s="13"/>
      <c r="L462" s="195"/>
      <c r="M462" s="200"/>
      <c r="N462" s="201"/>
      <c r="O462" s="201"/>
      <c r="P462" s="201"/>
      <c r="Q462" s="201"/>
      <c r="R462" s="201"/>
      <c r="S462" s="201"/>
      <c r="T462" s="20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97" t="s">
        <v>168</v>
      </c>
      <c r="AU462" s="197" t="s">
        <v>85</v>
      </c>
      <c r="AV462" s="13" t="s">
        <v>83</v>
      </c>
      <c r="AW462" s="13" t="s">
        <v>34</v>
      </c>
      <c r="AX462" s="13" t="s">
        <v>76</v>
      </c>
      <c r="AY462" s="197" t="s">
        <v>160</v>
      </c>
    </row>
    <row r="463" s="14" customFormat="1">
      <c r="A463" s="14"/>
      <c r="B463" s="203"/>
      <c r="C463" s="14"/>
      <c r="D463" s="196" t="s">
        <v>168</v>
      </c>
      <c r="E463" s="204" t="s">
        <v>1</v>
      </c>
      <c r="F463" s="205" t="s">
        <v>619</v>
      </c>
      <c r="G463" s="14"/>
      <c r="H463" s="206">
        <v>5.4000000000000004</v>
      </c>
      <c r="I463" s="207"/>
      <c r="J463" s="14"/>
      <c r="K463" s="14"/>
      <c r="L463" s="203"/>
      <c r="M463" s="208"/>
      <c r="N463" s="209"/>
      <c r="O463" s="209"/>
      <c r="P463" s="209"/>
      <c r="Q463" s="209"/>
      <c r="R463" s="209"/>
      <c r="S463" s="209"/>
      <c r="T463" s="210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04" t="s">
        <v>168</v>
      </c>
      <c r="AU463" s="204" t="s">
        <v>85</v>
      </c>
      <c r="AV463" s="14" t="s">
        <v>85</v>
      </c>
      <c r="AW463" s="14" t="s">
        <v>34</v>
      </c>
      <c r="AX463" s="14" t="s">
        <v>76</v>
      </c>
      <c r="AY463" s="204" t="s">
        <v>160</v>
      </c>
    </row>
    <row r="464" s="13" customFormat="1">
      <c r="A464" s="13"/>
      <c r="B464" s="195"/>
      <c r="C464" s="13"/>
      <c r="D464" s="196" t="s">
        <v>168</v>
      </c>
      <c r="E464" s="197" t="s">
        <v>1</v>
      </c>
      <c r="F464" s="198" t="s">
        <v>620</v>
      </c>
      <c r="G464" s="13"/>
      <c r="H464" s="197" t="s">
        <v>1</v>
      </c>
      <c r="I464" s="199"/>
      <c r="J464" s="13"/>
      <c r="K464" s="13"/>
      <c r="L464" s="195"/>
      <c r="M464" s="200"/>
      <c r="N464" s="201"/>
      <c r="O464" s="201"/>
      <c r="P464" s="201"/>
      <c r="Q464" s="201"/>
      <c r="R464" s="201"/>
      <c r="S464" s="201"/>
      <c r="T464" s="20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197" t="s">
        <v>168</v>
      </c>
      <c r="AU464" s="197" t="s">
        <v>85</v>
      </c>
      <c r="AV464" s="13" t="s">
        <v>83</v>
      </c>
      <c r="AW464" s="13" t="s">
        <v>34</v>
      </c>
      <c r="AX464" s="13" t="s">
        <v>76</v>
      </c>
      <c r="AY464" s="197" t="s">
        <v>160</v>
      </c>
    </row>
    <row r="465" s="14" customFormat="1">
      <c r="A465" s="14"/>
      <c r="B465" s="203"/>
      <c r="C465" s="14"/>
      <c r="D465" s="196" t="s">
        <v>168</v>
      </c>
      <c r="E465" s="204" t="s">
        <v>1</v>
      </c>
      <c r="F465" s="205" t="s">
        <v>619</v>
      </c>
      <c r="G465" s="14"/>
      <c r="H465" s="206">
        <v>5.4000000000000004</v>
      </c>
      <c r="I465" s="207"/>
      <c r="J465" s="14"/>
      <c r="K465" s="14"/>
      <c r="L465" s="203"/>
      <c r="M465" s="208"/>
      <c r="N465" s="209"/>
      <c r="O465" s="209"/>
      <c r="P465" s="209"/>
      <c r="Q465" s="209"/>
      <c r="R465" s="209"/>
      <c r="S465" s="209"/>
      <c r="T465" s="210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04" t="s">
        <v>168</v>
      </c>
      <c r="AU465" s="204" t="s">
        <v>85</v>
      </c>
      <c r="AV465" s="14" t="s">
        <v>85</v>
      </c>
      <c r="AW465" s="14" t="s">
        <v>34</v>
      </c>
      <c r="AX465" s="14" t="s">
        <v>76</v>
      </c>
      <c r="AY465" s="204" t="s">
        <v>160</v>
      </c>
    </row>
    <row r="466" s="14" customFormat="1">
      <c r="A466" s="14"/>
      <c r="B466" s="203"/>
      <c r="C466" s="14"/>
      <c r="D466" s="196" t="s">
        <v>168</v>
      </c>
      <c r="E466" s="204" t="s">
        <v>1</v>
      </c>
      <c r="F466" s="205" t="s">
        <v>621</v>
      </c>
      <c r="G466" s="14"/>
      <c r="H466" s="206">
        <v>2</v>
      </c>
      <c r="I466" s="207"/>
      <c r="J466" s="14"/>
      <c r="K466" s="14"/>
      <c r="L466" s="203"/>
      <c r="M466" s="208"/>
      <c r="N466" s="209"/>
      <c r="O466" s="209"/>
      <c r="P466" s="209"/>
      <c r="Q466" s="209"/>
      <c r="R466" s="209"/>
      <c r="S466" s="209"/>
      <c r="T466" s="210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04" t="s">
        <v>168</v>
      </c>
      <c r="AU466" s="204" t="s">
        <v>85</v>
      </c>
      <c r="AV466" s="14" t="s">
        <v>85</v>
      </c>
      <c r="AW466" s="14" t="s">
        <v>34</v>
      </c>
      <c r="AX466" s="14" t="s">
        <v>76</v>
      </c>
      <c r="AY466" s="204" t="s">
        <v>160</v>
      </c>
    </row>
    <row r="467" s="15" customFormat="1">
      <c r="A467" s="15"/>
      <c r="B467" s="211"/>
      <c r="C467" s="15"/>
      <c r="D467" s="196" t="s">
        <v>168</v>
      </c>
      <c r="E467" s="212" t="s">
        <v>1</v>
      </c>
      <c r="F467" s="213" t="s">
        <v>171</v>
      </c>
      <c r="G467" s="15"/>
      <c r="H467" s="214">
        <v>15.76</v>
      </c>
      <c r="I467" s="215"/>
      <c r="J467" s="15"/>
      <c r="K467" s="15"/>
      <c r="L467" s="211"/>
      <c r="M467" s="216"/>
      <c r="N467" s="217"/>
      <c r="O467" s="217"/>
      <c r="P467" s="217"/>
      <c r="Q467" s="217"/>
      <c r="R467" s="217"/>
      <c r="S467" s="217"/>
      <c r="T467" s="218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12" t="s">
        <v>168</v>
      </c>
      <c r="AU467" s="212" t="s">
        <v>85</v>
      </c>
      <c r="AV467" s="15" t="s">
        <v>166</v>
      </c>
      <c r="AW467" s="15" t="s">
        <v>34</v>
      </c>
      <c r="AX467" s="15" t="s">
        <v>83</v>
      </c>
      <c r="AY467" s="212" t="s">
        <v>160</v>
      </c>
    </row>
    <row r="468" s="2" customFormat="1" ht="16.5" customHeight="1">
      <c r="A468" s="38"/>
      <c r="B468" s="180"/>
      <c r="C468" s="181" t="s">
        <v>622</v>
      </c>
      <c r="D468" s="181" t="s">
        <v>162</v>
      </c>
      <c r="E468" s="182" t="s">
        <v>623</v>
      </c>
      <c r="F468" s="183" t="s">
        <v>624</v>
      </c>
      <c r="G468" s="184" t="s">
        <v>165</v>
      </c>
      <c r="H468" s="185">
        <v>14.875</v>
      </c>
      <c r="I468" s="186"/>
      <c r="J468" s="187">
        <f>ROUND(I468*H468,2)</f>
        <v>0</v>
      </c>
      <c r="K468" s="188"/>
      <c r="L468" s="39"/>
      <c r="M468" s="189" t="s">
        <v>1</v>
      </c>
      <c r="N468" s="190" t="s">
        <v>41</v>
      </c>
      <c r="O468" s="77"/>
      <c r="P468" s="191">
        <f>O468*H468</f>
        <v>0</v>
      </c>
      <c r="Q468" s="191">
        <v>0</v>
      </c>
      <c r="R468" s="191">
        <f>Q468*H468</f>
        <v>0</v>
      </c>
      <c r="S468" s="191">
        <v>0.059999999999999998</v>
      </c>
      <c r="T468" s="192">
        <f>S468*H468</f>
        <v>0.89249999999999996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193" t="s">
        <v>166</v>
      </c>
      <c r="AT468" s="193" t="s">
        <v>162</v>
      </c>
      <c r="AU468" s="193" t="s">
        <v>85</v>
      </c>
      <c r="AY468" s="19" t="s">
        <v>160</v>
      </c>
      <c r="BE468" s="194">
        <f>IF(N468="základní",J468,0)</f>
        <v>0</v>
      </c>
      <c r="BF468" s="194">
        <f>IF(N468="snížená",J468,0)</f>
        <v>0</v>
      </c>
      <c r="BG468" s="194">
        <f>IF(N468="zákl. přenesená",J468,0)</f>
        <v>0</v>
      </c>
      <c r="BH468" s="194">
        <f>IF(N468="sníž. přenesená",J468,0)</f>
        <v>0</v>
      </c>
      <c r="BI468" s="194">
        <f>IF(N468="nulová",J468,0)</f>
        <v>0</v>
      </c>
      <c r="BJ468" s="19" t="s">
        <v>83</v>
      </c>
      <c r="BK468" s="194">
        <f>ROUND(I468*H468,2)</f>
        <v>0</v>
      </c>
      <c r="BL468" s="19" t="s">
        <v>166</v>
      </c>
      <c r="BM468" s="193" t="s">
        <v>625</v>
      </c>
    </row>
    <row r="469" s="13" customFormat="1">
      <c r="A469" s="13"/>
      <c r="B469" s="195"/>
      <c r="C469" s="13"/>
      <c r="D469" s="196" t="s">
        <v>168</v>
      </c>
      <c r="E469" s="197" t="s">
        <v>1</v>
      </c>
      <c r="F469" s="198" t="s">
        <v>618</v>
      </c>
      <c r="G469" s="13"/>
      <c r="H469" s="197" t="s">
        <v>1</v>
      </c>
      <c r="I469" s="199"/>
      <c r="J469" s="13"/>
      <c r="K469" s="13"/>
      <c r="L469" s="195"/>
      <c r="M469" s="200"/>
      <c r="N469" s="201"/>
      <c r="O469" s="201"/>
      <c r="P469" s="201"/>
      <c r="Q469" s="201"/>
      <c r="R469" s="201"/>
      <c r="S469" s="201"/>
      <c r="T469" s="202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197" t="s">
        <v>168</v>
      </c>
      <c r="AU469" s="197" t="s">
        <v>85</v>
      </c>
      <c r="AV469" s="13" t="s">
        <v>83</v>
      </c>
      <c r="AW469" s="13" t="s">
        <v>34</v>
      </c>
      <c r="AX469" s="13" t="s">
        <v>76</v>
      </c>
      <c r="AY469" s="197" t="s">
        <v>160</v>
      </c>
    </row>
    <row r="470" s="14" customFormat="1">
      <c r="A470" s="14"/>
      <c r="B470" s="203"/>
      <c r="C470" s="14"/>
      <c r="D470" s="196" t="s">
        <v>168</v>
      </c>
      <c r="E470" s="204" t="s">
        <v>1</v>
      </c>
      <c r="F470" s="205" t="s">
        <v>626</v>
      </c>
      <c r="G470" s="14"/>
      <c r="H470" s="206">
        <v>3.625</v>
      </c>
      <c r="I470" s="207"/>
      <c r="J470" s="14"/>
      <c r="K470" s="14"/>
      <c r="L470" s="203"/>
      <c r="M470" s="208"/>
      <c r="N470" s="209"/>
      <c r="O470" s="209"/>
      <c r="P470" s="209"/>
      <c r="Q470" s="209"/>
      <c r="R470" s="209"/>
      <c r="S470" s="209"/>
      <c r="T470" s="210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04" t="s">
        <v>168</v>
      </c>
      <c r="AU470" s="204" t="s">
        <v>85</v>
      </c>
      <c r="AV470" s="14" t="s">
        <v>85</v>
      </c>
      <c r="AW470" s="14" t="s">
        <v>34</v>
      </c>
      <c r="AX470" s="14" t="s">
        <v>76</v>
      </c>
      <c r="AY470" s="204" t="s">
        <v>160</v>
      </c>
    </row>
    <row r="471" s="13" customFormat="1">
      <c r="A471" s="13"/>
      <c r="B471" s="195"/>
      <c r="C471" s="13"/>
      <c r="D471" s="196" t="s">
        <v>168</v>
      </c>
      <c r="E471" s="197" t="s">
        <v>1</v>
      </c>
      <c r="F471" s="198" t="s">
        <v>627</v>
      </c>
      <c r="G471" s="13"/>
      <c r="H471" s="197" t="s">
        <v>1</v>
      </c>
      <c r="I471" s="199"/>
      <c r="J471" s="13"/>
      <c r="K471" s="13"/>
      <c r="L471" s="195"/>
      <c r="M471" s="200"/>
      <c r="N471" s="201"/>
      <c r="O471" s="201"/>
      <c r="P471" s="201"/>
      <c r="Q471" s="201"/>
      <c r="R471" s="201"/>
      <c r="S471" s="201"/>
      <c r="T471" s="20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197" t="s">
        <v>168</v>
      </c>
      <c r="AU471" s="197" t="s">
        <v>85</v>
      </c>
      <c r="AV471" s="13" t="s">
        <v>83</v>
      </c>
      <c r="AW471" s="13" t="s">
        <v>34</v>
      </c>
      <c r="AX471" s="13" t="s">
        <v>76</v>
      </c>
      <c r="AY471" s="197" t="s">
        <v>160</v>
      </c>
    </row>
    <row r="472" s="14" customFormat="1">
      <c r="A472" s="14"/>
      <c r="B472" s="203"/>
      <c r="C472" s="14"/>
      <c r="D472" s="196" t="s">
        <v>168</v>
      </c>
      <c r="E472" s="204" t="s">
        <v>1</v>
      </c>
      <c r="F472" s="205" t="s">
        <v>628</v>
      </c>
      <c r="G472" s="14"/>
      <c r="H472" s="206">
        <v>11.25</v>
      </c>
      <c r="I472" s="207"/>
      <c r="J472" s="14"/>
      <c r="K472" s="14"/>
      <c r="L472" s="203"/>
      <c r="M472" s="208"/>
      <c r="N472" s="209"/>
      <c r="O472" s="209"/>
      <c r="P472" s="209"/>
      <c r="Q472" s="209"/>
      <c r="R472" s="209"/>
      <c r="S472" s="209"/>
      <c r="T472" s="210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04" t="s">
        <v>168</v>
      </c>
      <c r="AU472" s="204" t="s">
        <v>85</v>
      </c>
      <c r="AV472" s="14" t="s">
        <v>85</v>
      </c>
      <c r="AW472" s="14" t="s">
        <v>34</v>
      </c>
      <c r="AX472" s="14" t="s">
        <v>76</v>
      </c>
      <c r="AY472" s="204" t="s">
        <v>160</v>
      </c>
    </row>
    <row r="473" s="15" customFormat="1">
      <c r="A473" s="15"/>
      <c r="B473" s="211"/>
      <c r="C473" s="15"/>
      <c r="D473" s="196" t="s">
        <v>168</v>
      </c>
      <c r="E473" s="212" t="s">
        <v>1</v>
      </c>
      <c r="F473" s="213" t="s">
        <v>171</v>
      </c>
      <c r="G473" s="15"/>
      <c r="H473" s="214">
        <v>14.875</v>
      </c>
      <c r="I473" s="215"/>
      <c r="J473" s="15"/>
      <c r="K473" s="15"/>
      <c r="L473" s="211"/>
      <c r="M473" s="216"/>
      <c r="N473" s="217"/>
      <c r="O473" s="217"/>
      <c r="P473" s="217"/>
      <c r="Q473" s="217"/>
      <c r="R473" s="217"/>
      <c r="S473" s="217"/>
      <c r="T473" s="218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12" t="s">
        <v>168</v>
      </c>
      <c r="AU473" s="212" t="s">
        <v>85</v>
      </c>
      <c r="AV473" s="15" t="s">
        <v>166</v>
      </c>
      <c r="AW473" s="15" t="s">
        <v>34</v>
      </c>
      <c r="AX473" s="15" t="s">
        <v>83</v>
      </c>
      <c r="AY473" s="212" t="s">
        <v>160</v>
      </c>
    </row>
    <row r="474" s="2" customFormat="1" ht="24.15" customHeight="1">
      <c r="A474" s="38"/>
      <c r="B474" s="180"/>
      <c r="C474" s="181" t="s">
        <v>629</v>
      </c>
      <c r="D474" s="181" t="s">
        <v>162</v>
      </c>
      <c r="E474" s="182" t="s">
        <v>630</v>
      </c>
      <c r="F474" s="183" t="s">
        <v>631</v>
      </c>
      <c r="G474" s="184" t="s">
        <v>261</v>
      </c>
      <c r="H474" s="185">
        <v>7</v>
      </c>
      <c r="I474" s="186"/>
      <c r="J474" s="187">
        <f>ROUND(I474*H474,2)</f>
        <v>0</v>
      </c>
      <c r="K474" s="188"/>
      <c r="L474" s="39"/>
      <c r="M474" s="189" t="s">
        <v>1</v>
      </c>
      <c r="N474" s="190" t="s">
        <v>41</v>
      </c>
      <c r="O474" s="77"/>
      <c r="P474" s="191">
        <f>O474*H474</f>
        <v>0</v>
      </c>
      <c r="Q474" s="191">
        <v>0</v>
      </c>
      <c r="R474" s="191">
        <f>Q474*H474</f>
        <v>0</v>
      </c>
      <c r="S474" s="191">
        <v>0.069000000000000006</v>
      </c>
      <c r="T474" s="192">
        <f>S474*H474</f>
        <v>0.48300000000000004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193" t="s">
        <v>166</v>
      </c>
      <c r="AT474" s="193" t="s">
        <v>162</v>
      </c>
      <c r="AU474" s="193" t="s">
        <v>85</v>
      </c>
      <c r="AY474" s="19" t="s">
        <v>160</v>
      </c>
      <c r="BE474" s="194">
        <f>IF(N474="základní",J474,0)</f>
        <v>0</v>
      </c>
      <c r="BF474" s="194">
        <f>IF(N474="snížená",J474,0)</f>
        <v>0</v>
      </c>
      <c r="BG474" s="194">
        <f>IF(N474="zákl. přenesená",J474,0)</f>
        <v>0</v>
      </c>
      <c r="BH474" s="194">
        <f>IF(N474="sníž. přenesená",J474,0)</f>
        <v>0</v>
      </c>
      <c r="BI474" s="194">
        <f>IF(N474="nulová",J474,0)</f>
        <v>0</v>
      </c>
      <c r="BJ474" s="19" t="s">
        <v>83</v>
      </c>
      <c r="BK474" s="194">
        <f>ROUND(I474*H474,2)</f>
        <v>0</v>
      </c>
      <c r="BL474" s="19" t="s">
        <v>166</v>
      </c>
      <c r="BM474" s="193" t="s">
        <v>632</v>
      </c>
    </row>
    <row r="475" s="14" customFormat="1">
      <c r="A475" s="14"/>
      <c r="B475" s="203"/>
      <c r="C475" s="14"/>
      <c r="D475" s="196" t="s">
        <v>168</v>
      </c>
      <c r="E475" s="204" t="s">
        <v>1</v>
      </c>
      <c r="F475" s="205" t="s">
        <v>633</v>
      </c>
      <c r="G475" s="14"/>
      <c r="H475" s="206">
        <v>7</v>
      </c>
      <c r="I475" s="207"/>
      <c r="J475" s="14"/>
      <c r="K475" s="14"/>
      <c r="L475" s="203"/>
      <c r="M475" s="208"/>
      <c r="N475" s="209"/>
      <c r="O475" s="209"/>
      <c r="P475" s="209"/>
      <c r="Q475" s="209"/>
      <c r="R475" s="209"/>
      <c r="S475" s="209"/>
      <c r="T475" s="210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04" t="s">
        <v>168</v>
      </c>
      <c r="AU475" s="204" t="s">
        <v>85</v>
      </c>
      <c r="AV475" s="14" t="s">
        <v>85</v>
      </c>
      <c r="AW475" s="14" t="s">
        <v>34</v>
      </c>
      <c r="AX475" s="14" t="s">
        <v>83</v>
      </c>
      <c r="AY475" s="204" t="s">
        <v>160</v>
      </c>
    </row>
    <row r="476" s="2" customFormat="1" ht="24.15" customHeight="1">
      <c r="A476" s="38"/>
      <c r="B476" s="180"/>
      <c r="C476" s="181" t="s">
        <v>634</v>
      </c>
      <c r="D476" s="181" t="s">
        <v>162</v>
      </c>
      <c r="E476" s="182" t="s">
        <v>635</v>
      </c>
      <c r="F476" s="183" t="s">
        <v>636</v>
      </c>
      <c r="G476" s="184" t="s">
        <v>179</v>
      </c>
      <c r="H476" s="185">
        <v>3.0569999999999999</v>
      </c>
      <c r="I476" s="186"/>
      <c r="J476" s="187">
        <f>ROUND(I476*H476,2)</f>
        <v>0</v>
      </c>
      <c r="K476" s="188"/>
      <c r="L476" s="39"/>
      <c r="M476" s="189" t="s">
        <v>1</v>
      </c>
      <c r="N476" s="190" t="s">
        <v>41</v>
      </c>
      <c r="O476" s="77"/>
      <c r="P476" s="191">
        <f>O476*H476</f>
        <v>0</v>
      </c>
      <c r="Q476" s="191">
        <v>0</v>
      </c>
      <c r="R476" s="191">
        <f>Q476*H476</f>
        <v>0</v>
      </c>
      <c r="S476" s="191">
        <v>1.8</v>
      </c>
      <c r="T476" s="192">
        <f>S476*H476</f>
        <v>5.5026000000000002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193" t="s">
        <v>166</v>
      </c>
      <c r="AT476" s="193" t="s">
        <v>162</v>
      </c>
      <c r="AU476" s="193" t="s">
        <v>85</v>
      </c>
      <c r="AY476" s="19" t="s">
        <v>160</v>
      </c>
      <c r="BE476" s="194">
        <f>IF(N476="základní",J476,0)</f>
        <v>0</v>
      </c>
      <c r="BF476" s="194">
        <f>IF(N476="snížená",J476,0)</f>
        <v>0</v>
      </c>
      <c r="BG476" s="194">
        <f>IF(N476="zákl. přenesená",J476,0)</f>
        <v>0</v>
      </c>
      <c r="BH476" s="194">
        <f>IF(N476="sníž. přenesená",J476,0)</f>
        <v>0</v>
      </c>
      <c r="BI476" s="194">
        <f>IF(N476="nulová",J476,0)</f>
        <v>0</v>
      </c>
      <c r="BJ476" s="19" t="s">
        <v>83</v>
      </c>
      <c r="BK476" s="194">
        <f>ROUND(I476*H476,2)</f>
        <v>0</v>
      </c>
      <c r="BL476" s="19" t="s">
        <v>166</v>
      </c>
      <c r="BM476" s="193" t="s">
        <v>637</v>
      </c>
    </row>
    <row r="477" s="13" customFormat="1">
      <c r="A477" s="13"/>
      <c r="B477" s="195"/>
      <c r="C477" s="13"/>
      <c r="D477" s="196" t="s">
        <v>168</v>
      </c>
      <c r="E477" s="197" t="s">
        <v>1</v>
      </c>
      <c r="F477" s="198" t="s">
        <v>638</v>
      </c>
      <c r="G477" s="13"/>
      <c r="H477" s="197" t="s">
        <v>1</v>
      </c>
      <c r="I477" s="199"/>
      <c r="J477" s="13"/>
      <c r="K477" s="13"/>
      <c r="L477" s="195"/>
      <c r="M477" s="200"/>
      <c r="N477" s="201"/>
      <c r="O477" s="201"/>
      <c r="P477" s="201"/>
      <c r="Q477" s="201"/>
      <c r="R477" s="201"/>
      <c r="S477" s="201"/>
      <c r="T477" s="20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197" t="s">
        <v>168</v>
      </c>
      <c r="AU477" s="197" t="s">
        <v>85</v>
      </c>
      <c r="AV477" s="13" t="s">
        <v>83</v>
      </c>
      <c r="AW477" s="13" t="s">
        <v>34</v>
      </c>
      <c r="AX477" s="13" t="s">
        <v>76</v>
      </c>
      <c r="AY477" s="197" t="s">
        <v>160</v>
      </c>
    </row>
    <row r="478" s="14" customFormat="1">
      <c r="A478" s="14"/>
      <c r="B478" s="203"/>
      <c r="C478" s="14"/>
      <c r="D478" s="196" t="s">
        <v>168</v>
      </c>
      <c r="E478" s="204" t="s">
        <v>1</v>
      </c>
      <c r="F478" s="205" t="s">
        <v>639</v>
      </c>
      <c r="G478" s="14"/>
      <c r="H478" s="206">
        <v>0.60000000000000009</v>
      </c>
      <c r="I478" s="207"/>
      <c r="J478" s="14"/>
      <c r="K478" s="14"/>
      <c r="L478" s="203"/>
      <c r="M478" s="208"/>
      <c r="N478" s="209"/>
      <c r="O478" s="209"/>
      <c r="P478" s="209"/>
      <c r="Q478" s="209"/>
      <c r="R478" s="209"/>
      <c r="S478" s="209"/>
      <c r="T478" s="210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04" t="s">
        <v>168</v>
      </c>
      <c r="AU478" s="204" t="s">
        <v>85</v>
      </c>
      <c r="AV478" s="14" t="s">
        <v>85</v>
      </c>
      <c r="AW478" s="14" t="s">
        <v>34</v>
      </c>
      <c r="AX478" s="14" t="s">
        <v>76</v>
      </c>
      <c r="AY478" s="204" t="s">
        <v>160</v>
      </c>
    </row>
    <row r="479" s="14" customFormat="1">
      <c r="A479" s="14"/>
      <c r="B479" s="203"/>
      <c r="C479" s="14"/>
      <c r="D479" s="196" t="s">
        <v>168</v>
      </c>
      <c r="E479" s="204" t="s">
        <v>1</v>
      </c>
      <c r="F479" s="205" t="s">
        <v>640</v>
      </c>
      <c r="G479" s="14"/>
      <c r="H479" s="206">
        <v>2.2320000000000002</v>
      </c>
      <c r="I479" s="207"/>
      <c r="J479" s="14"/>
      <c r="K479" s="14"/>
      <c r="L479" s="203"/>
      <c r="M479" s="208"/>
      <c r="N479" s="209"/>
      <c r="O479" s="209"/>
      <c r="P479" s="209"/>
      <c r="Q479" s="209"/>
      <c r="R479" s="209"/>
      <c r="S479" s="209"/>
      <c r="T479" s="210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04" t="s">
        <v>168</v>
      </c>
      <c r="AU479" s="204" t="s">
        <v>85</v>
      </c>
      <c r="AV479" s="14" t="s">
        <v>85</v>
      </c>
      <c r="AW479" s="14" t="s">
        <v>34</v>
      </c>
      <c r="AX479" s="14" t="s">
        <v>76</v>
      </c>
      <c r="AY479" s="204" t="s">
        <v>160</v>
      </c>
    </row>
    <row r="480" s="14" customFormat="1">
      <c r="A480" s="14"/>
      <c r="B480" s="203"/>
      <c r="C480" s="14"/>
      <c r="D480" s="196" t="s">
        <v>168</v>
      </c>
      <c r="E480" s="204" t="s">
        <v>1</v>
      </c>
      <c r="F480" s="205" t="s">
        <v>641</v>
      </c>
      <c r="G480" s="14"/>
      <c r="H480" s="206">
        <v>0.22500000000000001</v>
      </c>
      <c r="I480" s="207"/>
      <c r="J480" s="14"/>
      <c r="K480" s="14"/>
      <c r="L480" s="203"/>
      <c r="M480" s="208"/>
      <c r="N480" s="209"/>
      <c r="O480" s="209"/>
      <c r="P480" s="209"/>
      <c r="Q480" s="209"/>
      <c r="R480" s="209"/>
      <c r="S480" s="209"/>
      <c r="T480" s="210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04" t="s">
        <v>168</v>
      </c>
      <c r="AU480" s="204" t="s">
        <v>85</v>
      </c>
      <c r="AV480" s="14" t="s">
        <v>85</v>
      </c>
      <c r="AW480" s="14" t="s">
        <v>34</v>
      </c>
      <c r="AX480" s="14" t="s">
        <v>76</v>
      </c>
      <c r="AY480" s="204" t="s">
        <v>160</v>
      </c>
    </row>
    <row r="481" s="15" customFormat="1">
      <c r="A481" s="15"/>
      <c r="B481" s="211"/>
      <c r="C481" s="15"/>
      <c r="D481" s="196" t="s">
        <v>168</v>
      </c>
      <c r="E481" s="212" t="s">
        <v>1</v>
      </c>
      <c r="F481" s="213" t="s">
        <v>171</v>
      </c>
      <c r="G481" s="15"/>
      <c r="H481" s="214">
        <v>3.0570000000000004</v>
      </c>
      <c r="I481" s="215"/>
      <c r="J481" s="15"/>
      <c r="K481" s="15"/>
      <c r="L481" s="211"/>
      <c r="M481" s="216"/>
      <c r="N481" s="217"/>
      <c r="O481" s="217"/>
      <c r="P481" s="217"/>
      <c r="Q481" s="217"/>
      <c r="R481" s="217"/>
      <c r="S481" s="217"/>
      <c r="T481" s="218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12" t="s">
        <v>168</v>
      </c>
      <c r="AU481" s="212" t="s">
        <v>85</v>
      </c>
      <c r="AV481" s="15" t="s">
        <v>166</v>
      </c>
      <c r="AW481" s="15" t="s">
        <v>34</v>
      </c>
      <c r="AX481" s="15" t="s">
        <v>83</v>
      </c>
      <c r="AY481" s="212" t="s">
        <v>160</v>
      </c>
    </row>
    <row r="482" s="2" customFormat="1" ht="24.15" customHeight="1">
      <c r="A482" s="38"/>
      <c r="B482" s="180"/>
      <c r="C482" s="181" t="s">
        <v>642</v>
      </c>
      <c r="D482" s="181" t="s">
        <v>162</v>
      </c>
      <c r="E482" s="182" t="s">
        <v>643</v>
      </c>
      <c r="F482" s="183" t="s">
        <v>644</v>
      </c>
      <c r="G482" s="184" t="s">
        <v>261</v>
      </c>
      <c r="H482" s="185">
        <v>8</v>
      </c>
      <c r="I482" s="186"/>
      <c r="J482" s="187">
        <f>ROUND(I482*H482,2)</f>
        <v>0</v>
      </c>
      <c r="K482" s="188"/>
      <c r="L482" s="39"/>
      <c r="M482" s="189" t="s">
        <v>1</v>
      </c>
      <c r="N482" s="190" t="s">
        <v>41</v>
      </c>
      <c r="O482" s="77"/>
      <c r="P482" s="191">
        <f>O482*H482</f>
        <v>0</v>
      </c>
      <c r="Q482" s="191">
        <v>0</v>
      </c>
      <c r="R482" s="191">
        <f>Q482*H482</f>
        <v>0</v>
      </c>
      <c r="S482" s="191">
        <v>0.0040000000000000001</v>
      </c>
      <c r="T482" s="192">
        <f>S482*H482</f>
        <v>0.032000000000000001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193" t="s">
        <v>166</v>
      </c>
      <c r="AT482" s="193" t="s">
        <v>162</v>
      </c>
      <c r="AU482" s="193" t="s">
        <v>85</v>
      </c>
      <c r="AY482" s="19" t="s">
        <v>160</v>
      </c>
      <c r="BE482" s="194">
        <f>IF(N482="základní",J482,0)</f>
        <v>0</v>
      </c>
      <c r="BF482" s="194">
        <f>IF(N482="snížená",J482,0)</f>
        <v>0</v>
      </c>
      <c r="BG482" s="194">
        <f>IF(N482="zákl. přenesená",J482,0)</f>
        <v>0</v>
      </c>
      <c r="BH482" s="194">
        <f>IF(N482="sníž. přenesená",J482,0)</f>
        <v>0</v>
      </c>
      <c r="BI482" s="194">
        <f>IF(N482="nulová",J482,0)</f>
        <v>0</v>
      </c>
      <c r="BJ482" s="19" t="s">
        <v>83</v>
      </c>
      <c r="BK482" s="194">
        <f>ROUND(I482*H482,2)</f>
        <v>0</v>
      </c>
      <c r="BL482" s="19" t="s">
        <v>166</v>
      </c>
      <c r="BM482" s="193" t="s">
        <v>645</v>
      </c>
    </row>
    <row r="483" s="14" customFormat="1">
      <c r="A483" s="14"/>
      <c r="B483" s="203"/>
      <c r="C483" s="14"/>
      <c r="D483" s="196" t="s">
        <v>168</v>
      </c>
      <c r="E483" s="204" t="s">
        <v>1</v>
      </c>
      <c r="F483" s="205" t="s">
        <v>646</v>
      </c>
      <c r="G483" s="14"/>
      <c r="H483" s="206">
        <v>8</v>
      </c>
      <c r="I483" s="207"/>
      <c r="J483" s="14"/>
      <c r="K483" s="14"/>
      <c r="L483" s="203"/>
      <c r="M483" s="208"/>
      <c r="N483" s="209"/>
      <c r="O483" s="209"/>
      <c r="P483" s="209"/>
      <c r="Q483" s="209"/>
      <c r="R483" s="209"/>
      <c r="S483" s="209"/>
      <c r="T483" s="210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04" t="s">
        <v>168</v>
      </c>
      <c r="AU483" s="204" t="s">
        <v>85</v>
      </c>
      <c r="AV483" s="14" t="s">
        <v>85</v>
      </c>
      <c r="AW483" s="14" t="s">
        <v>34</v>
      </c>
      <c r="AX483" s="14" t="s">
        <v>83</v>
      </c>
      <c r="AY483" s="204" t="s">
        <v>160</v>
      </c>
    </row>
    <row r="484" s="2" customFormat="1" ht="24.15" customHeight="1">
      <c r="A484" s="38"/>
      <c r="B484" s="180"/>
      <c r="C484" s="181" t="s">
        <v>647</v>
      </c>
      <c r="D484" s="181" t="s">
        <v>162</v>
      </c>
      <c r="E484" s="182" t="s">
        <v>648</v>
      </c>
      <c r="F484" s="183" t="s">
        <v>649</v>
      </c>
      <c r="G484" s="184" t="s">
        <v>294</v>
      </c>
      <c r="H484" s="185">
        <v>2.8999999999999999</v>
      </c>
      <c r="I484" s="186"/>
      <c r="J484" s="187">
        <f>ROUND(I484*H484,2)</f>
        <v>0</v>
      </c>
      <c r="K484" s="188"/>
      <c r="L484" s="39"/>
      <c r="M484" s="189" t="s">
        <v>1</v>
      </c>
      <c r="N484" s="190" t="s">
        <v>41</v>
      </c>
      <c r="O484" s="77"/>
      <c r="P484" s="191">
        <f>O484*H484</f>
        <v>0</v>
      </c>
      <c r="Q484" s="191">
        <v>0</v>
      </c>
      <c r="R484" s="191">
        <f>Q484*H484</f>
        <v>0</v>
      </c>
      <c r="S484" s="191">
        <v>0.014999999999999999</v>
      </c>
      <c r="T484" s="192">
        <f>S484*H484</f>
        <v>0.043499999999999997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193" t="s">
        <v>166</v>
      </c>
      <c r="AT484" s="193" t="s">
        <v>162</v>
      </c>
      <c r="AU484" s="193" t="s">
        <v>85</v>
      </c>
      <c r="AY484" s="19" t="s">
        <v>160</v>
      </c>
      <c r="BE484" s="194">
        <f>IF(N484="základní",J484,0)</f>
        <v>0</v>
      </c>
      <c r="BF484" s="194">
        <f>IF(N484="snížená",J484,0)</f>
        <v>0</v>
      </c>
      <c r="BG484" s="194">
        <f>IF(N484="zákl. přenesená",J484,0)</f>
        <v>0</v>
      </c>
      <c r="BH484" s="194">
        <f>IF(N484="sníž. přenesená",J484,0)</f>
        <v>0</v>
      </c>
      <c r="BI484" s="194">
        <f>IF(N484="nulová",J484,0)</f>
        <v>0</v>
      </c>
      <c r="BJ484" s="19" t="s">
        <v>83</v>
      </c>
      <c r="BK484" s="194">
        <f>ROUND(I484*H484,2)</f>
        <v>0</v>
      </c>
      <c r="BL484" s="19" t="s">
        <v>166</v>
      </c>
      <c r="BM484" s="193" t="s">
        <v>650</v>
      </c>
    </row>
    <row r="485" s="14" customFormat="1">
      <c r="A485" s="14"/>
      <c r="B485" s="203"/>
      <c r="C485" s="14"/>
      <c r="D485" s="196" t="s">
        <v>168</v>
      </c>
      <c r="E485" s="204" t="s">
        <v>1</v>
      </c>
      <c r="F485" s="205" t="s">
        <v>651</v>
      </c>
      <c r="G485" s="14"/>
      <c r="H485" s="206">
        <v>2.9000000000000004</v>
      </c>
      <c r="I485" s="207"/>
      <c r="J485" s="14"/>
      <c r="K485" s="14"/>
      <c r="L485" s="203"/>
      <c r="M485" s="208"/>
      <c r="N485" s="209"/>
      <c r="O485" s="209"/>
      <c r="P485" s="209"/>
      <c r="Q485" s="209"/>
      <c r="R485" s="209"/>
      <c r="S485" s="209"/>
      <c r="T485" s="210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04" t="s">
        <v>168</v>
      </c>
      <c r="AU485" s="204" t="s">
        <v>85</v>
      </c>
      <c r="AV485" s="14" t="s">
        <v>85</v>
      </c>
      <c r="AW485" s="14" t="s">
        <v>34</v>
      </c>
      <c r="AX485" s="14" t="s">
        <v>83</v>
      </c>
      <c r="AY485" s="204" t="s">
        <v>160</v>
      </c>
    </row>
    <row r="486" s="2" customFormat="1" ht="24.15" customHeight="1">
      <c r="A486" s="38"/>
      <c r="B486" s="180"/>
      <c r="C486" s="181" t="s">
        <v>652</v>
      </c>
      <c r="D486" s="181" t="s">
        <v>162</v>
      </c>
      <c r="E486" s="182" t="s">
        <v>653</v>
      </c>
      <c r="F486" s="183" t="s">
        <v>654</v>
      </c>
      <c r="G486" s="184" t="s">
        <v>294</v>
      </c>
      <c r="H486" s="185">
        <v>1.5</v>
      </c>
      <c r="I486" s="186"/>
      <c r="J486" s="187">
        <f>ROUND(I486*H486,2)</f>
        <v>0</v>
      </c>
      <c r="K486" s="188"/>
      <c r="L486" s="39"/>
      <c r="M486" s="189" t="s">
        <v>1</v>
      </c>
      <c r="N486" s="190" t="s">
        <v>41</v>
      </c>
      <c r="O486" s="77"/>
      <c r="P486" s="191">
        <f>O486*H486</f>
        <v>0</v>
      </c>
      <c r="Q486" s="191">
        <v>0</v>
      </c>
      <c r="R486" s="191">
        <f>Q486*H486</f>
        <v>0</v>
      </c>
      <c r="S486" s="191">
        <v>0.042000000000000003</v>
      </c>
      <c r="T486" s="192">
        <f>S486*H486</f>
        <v>0.063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193" t="s">
        <v>166</v>
      </c>
      <c r="AT486" s="193" t="s">
        <v>162</v>
      </c>
      <c r="AU486" s="193" t="s">
        <v>85</v>
      </c>
      <c r="AY486" s="19" t="s">
        <v>160</v>
      </c>
      <c r="BE486" s="194">
        <f>IF(N486="základní",J486,0)</f>
        <v>0</v>
      </c>
      <c r="BF486" s="194">
        <f>IF(N486="snížená",J486,0)</f>
        <v>0</v>
      </c>
      <c r="BG486" s="194">
        <f>IF(N486="zákl. přenesená",J486,0)</f>
        <v>0</v>
      </c>
      <c r="BH486" s="194">
        <f>IF(N486="sníž. přenesená",J486,0)</f>
        <v>0</v>
      </c>
      <c r="BI486" s="194">
        <f>IF(N486="nulová",J486,0)</f>
        <v>0</v>
      </c>
      <c r="BJ486" s="19" t="s">
        <v>83</v>
      </c>
      <c r="BK486" s="194">
        <f>ROUND(I486*H486,2)</f>
        <v>0</v>
      </c>
      <c r="BL486" s="19" t="s">
        <v>166</v>
      </c>
      <c r="BM486" s="193" t="s">
        <v>655</v>
      </c>
    </row>
    <row r="487" s="14" customFormat="1">
      <c r="A487" s="14"/>
      <c r="B487" s="203"/>
      <c r="C487" s="14"/>
      <c r="D487" s="196" t="s">
        <v>168</v>
      </c>
      <c r="E487" s="204" t="s">
        <v>1</v>
      </c>
      <c r="F487" s="205" t="s">
        <v>656</v>
      </c>
      <c r="G487" s="14"/>
      <c r="H487" s="206">
        <v>1.5</v>
      </c>
      <c r="I487" s="207"/>
      <c r="J487" s="14"/>
      <c r="K487" s="14"/>
      <c r="L487" s="203"/>
      <c r="M487" s="208"/>
      <c r="N487" s="209"/>
      <c r="O487" s="209"/>
      <c r="P487" s="209"/>
      <c r="Q487" s="209"/>
      <c r="R487" s="209"/>
      <c r="S487" s="209"/>
      <c r="T487" s="210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04" t="s">
        <v>168</v>
      </c>
      <c r="AU487" s="204" t="s">
        <v>85</v>
      </c>
      <c r="AV487" s="14" t="s">
        <v>85</v>
      </c>
      <c r="AW487" s="14" t="s">
        <v>34</v>
      </c>
      <c r="AX487" s="14" t="s">
        <v>83</v>
      </c>
      <c r="AY487" s="204" t="s">
        <v>160</v>
      </c>
    </row>
    <row r="488" s="2" customFormat="1" ht="24.15" customHeight="1">
      <c r="A488" s="38"/>
      <c r="B488" s="180"/>
      <c r="C488" s="181" t="s">
        <v>657</v>
      </c>
      <c r="D488" s="181" t="s">
        <v>162</v>
      </c>
      <c r="E488" s="182" t="s">
        <v>658</v>
      </c>
      <c r="F488" s="183" t="s">
        <v>659</v>
      </c>
      <c r="G488" s="184" t="s">
        <v>294</v>
      </c>
      <c r="H488" s="185">
        <v>7</v>
      </c>
      <c r="I488" s="186"/>
      <c r="J488" s="187">
        <f>ROUND(I488*H488,2)</f>
        <v>0</v>
      </c>
      <c r="K488" s="188"/>
      <c r="L488" s="39"/>
      <c r="M488" s="189" t="s">
        <v>1</v>
      </c>
      <c r="N488" s="190" t="s">
        <v>41</v>
      </c>
      <c r="O488" s="77"/>
      <c r="P488" s="191">
        <f>O488*H488</f>
        <v>0</v>
      </c>
      <c r="Q488" s="191">
        <v>0</v>
      </c>
      <c r="R488" s="191">
        <f>Q488*H488</f>
        <v>0</v>
      </c>
      <c r="S488" s="191">
        <v>0.065000000000000002</v>
      </c>
      <c r="T488" s="192">
        <f>S488*H488</f>
        <v>0.45500000000000002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193" t="s">
        <v>166</v>
      </c>
      <c r="AT488" s="193" t="s">
        <v>162</v>
      </c>
      <c r="AU488" s="193" t="s">
        <v>85</v>
      </c>
      <c r="AY488" s="19" t="s">
        <v>160</v>
      </c>
      <c r="BE488" s="194">
        <f>IF(N488="základní",J488,0)</f>
        <v>0</v>
      </c>
      <c r="BF488" s="194">
        <f>IF(N488="snížená",J488,0)</f>
        <v>0</v>
      </c>
      <c r="BG488" s="194">
        <f>IF(N488="zákl. přenesená",J488,0)</f>
        <v>0</v>
      </c>
      <c r="BH488" s="194">
        <f>IF(N488="sníž. přenesená",J488,0)</f>
        <v>0</v>
      </c>
      <c r="BI488" s="194">
        <f>IF(N488="nulová",J488,0)</f>
        <v>0</v>
      </c>
      <c r="BJ488" s="19" t="s">
        <v>83</v>
      </c>
      <c r="BK488" s="194">
        <f>ROUND(I488*H488,2)</f>
        <v>0</v>
      </c>
      <c r="BL488" s="19" t="s">
        <v>166</v>
      </c>
      <c r="BM488" s="193" t="s">
        <v>660</v>
      </c>
    </row>
    <row r="489" s="14" customFormat="1">
      <c r="A489" s="14"/>
      <c r="B489" s="203"/>
      <c r="C489" s="14"/>
      <c r="D489" s="196" t="s">
        <v>168</v>
      </c>
      <c r="E489" s="204" t="s">
        <v>1</v>
      </c>
      <c r="F489" s="205" t="s">
        <v>661</v>
      </c>
      <c r="G489" s="14"/>
      <c r="H489" s="206">
        <v>7</v>
      </c>
      <c r="I489" s="207"/>
      <c r="J489" s="14"/>
      <c r="K489" s="14"/>
      <c r="L489" s="203"/>
      <c r="M489" s="208"/>
      <c r="N489" s="209"/>
      <c r="O489" s="209"/>
      <c r="P489" s="209"/>
      <c r="Q489" s="209"/>
      <c r="R489" s="209"/>
      <c r="S489" s="209"/>
      <c r="T489" s="210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04" t="s">
        <v>168</v>
      </c>
      <c r="AU489" s="204" t="s">
        <v>85</v>
      </c>
      <c r="AV489" s="14" t="s">
        <v>85</v>
      </c>
      <c r="AW489" s="14" t="s">
        <v>34</v>
      </c>
      <c r="AX489" s="14" t="s">
        <v>83</v>
      </c>
      <c r="AY489" s="204" t="s">
        <v>160</v>
      </c>
    </row>
    <row r="490" s="2" customFormat="1" ht="24.15" customHeight="1">
      <c r="A490" s="38"/>
      <c r="B490" s="180"/>
      <c r="C490" s="181" t="s">
        <v>662</v>
      </c>
      <c r="D490" s="181" t="s">
        <v>162</v>
      </c>
      <c r="E490" s="182" t="s">
        <v>663</v>
      </c>
      <c r="F490" s="183" t="s">
        <v>664</v>
      </c>
      <c r="G490" s="184" t="s">
        <v>294</v>
      </c>
      <c r="H490" s="185">
        <v>5</v>
      </c>
      <c r="I490" s="186"/>
      <c r="J490" s="187">
        <f>ROUND(I490*H490,2)</f>
        <v>0</v>
      </c>
      <c r="K490" s="188"/>
      <c r="L490" s="39"/>
      <c r="M490" s="189" t="s">
        <v>1</v>
      </c>
      <c r="N490" s="190" t="s">
        <v>41</v>
      </c>
      <c r="O490" s="77"/>
      <c r="P490" s="191">
        <f>O490*H490</f>
        <v>0</v>
      </c>
      <c r="Q490" s="191">
        <v>0.00031</v>
      </c>
      <c r="R490" s="191">
        <f>Q490*H490</f>
        <v>0.00155</v>
      </c>
      <c r="S490" s="191">
        <v>0</v>
      </c>
      <c r="T490" s="192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193" t="s">
        <v>166</v>
      </c>
      <c r="AT490" s="193" t="s">
        <v>162</v>
      </c>
      <c r="AU490" s="193" t="s">
        <v>85</v>
      </c>
      <c r="AY490" s="19" t="s">
        <v>160</v>
      </c>
      <c r="BE490" s="194">
        <f>IF(N490="základní",J490,0)</f>
        <v>0</v>
      </c>
      <c r="BF490" s="194">
        <f>IF(N490="snížená",J490,0)</f>
        <v>0</v>
      </c>
      <c r="BG490" s="194">
        <f>IF(N490="zákl. přenesená",J490,0)</f>
        <v>0</v>
      </c>
      <c r="BH490" s="194">
        <f>IF(N490="sníž. přenesená",J490,0)</f>
        <v>0</v>
      </c>
      <c r="BI490" s="194">
        <f>IF(N490="nulová",J490,0)</f>
        <v>0</v>
      </c>
      <c r="BJ490" s="19" t="s">
        <v>83</v>
      </c>
      <c r="BK490" s="194">
        <f>ROUND(I490*H490,2)</f>
        <v>0</v>
      </c>
      <c r="BL490" s="19" t="s">
        <v>166</v>
      </c>
      <c r="BM490" s="193" t="s">
        <v>665</v>
      </c>
    </row>
    <row r="491" s="13" customFormat="1">
      <c r="A491" s="13"/>
      <c r="B491" s="195"/>
      <c r="C491" s="13"/>
      <c r="D491" s="196" t="s">
        <v>168</v>
      </c>
      <c r="E491" s="197" t="s">
        <v>1</v>
      </c>
      <c r="F491" s="198" t="s">
        <v>666</v>
      </c>
      <c r="G491" s="13"/>
      <c r="H491" s="197" t="s">
        <v>1</v>
      </c>
      <c r="I491" s="199"/>
      <c r="J491" s="13"/>
      <c r="K491" s="13"/>
      <c r="L491" s="195"/>
      <c r="M491" s="200"/>
      <c r="N491" s="201"/>
      <c r="O491" s="201"/>
      <c r="P491" s="201"/>
      <c r="Q491" s="201"/>
      <c r="R491" s="201"/>
      <c r="S491" s="201"/>
      <c r="T491" s="20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197" t="s">
        <v>168</v>
      </c>
      <c r="AU491" s="197" t="s">
        <v>85</v>
      </c>
      <c r="AV491" s="13" t="s">
        <v>83</v>
      </c>
      <c r="AW491" s="13" t="s">
        <v>34</v>
      </c>
      <c r="AX491" s="13" t="s">
        <v>76</v>
      </c>
      <c r="AY491" s="197" t="s">
        <v>160</v>
      </c>
    </row>
    <row r="492" s="14" customFormat="1">
      <c r="A492" s="14"/>
      <c r="B492" s="203"/>
      <c r="C492" s="14"/>
      <c r="D492" s="196" t="s">
        <v>168</v>
      </c>
      <c r="E492" s="204" t="s">
        <v>1</v>
      </c>
      <c r="F492" s="205" t="s">
        <v>667</v>
      </c>
      <c r="G492" s="14"/>
      <c r="H492" s="206">
        <v>5</v>
      </c>
      <c r="I492" s="207"/>
      <c r="J492" s="14"/>
      <c r="K492" s="14"/>
      <c r="L492" s="203"/>
      <c r="M492" s="208"/>
      <c r="N492" s="209"/>
      <c r="O492" s="209"/>
      <c r="P492" s="209"/>
      <c r="Q492" s="209"/>
      <c r="R492" s="209"/>
      <c r="S492" s="209"/>
      <c r="T492" s="210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04" t="s">
        <v>168</v>
      </c>
      <c r="AU492" s="204" t="s">
        <v>85</v>
      </c>
      <c r="AV492" s="14" t="s">
        <v>85</v>
      </c>
      <c r="AW492" s="14" t="s">
        <v>34</v>
      </c>
      <c r="AX492" s="14" t="s">
        <v>76</v>
      </c>
      <c r="AY492" s="204" t="s">
        <v>160</v>
      </c>
    </row>
    <row r="493" s="15" customFormat="1">
      <c r="A493" s="15"/>
      <c r="B493" s="211"/>
      <c r="C493" s="15"/>
      <c r="D493" s="196" t="s">
        <v>168</v>
      </c>
      <c r="E493" s="212" t="s">
        <v>1</v>
      </c>
      <c r="F493" s="213" t="s">
        <v>171</v>
      </c>
      <c r="G493" s="15"/>
      <c r="H493" s="214">
        <v>5</v>
      </c>
      <c r="I493" s="215"/>
      <c r="J493" s="15"/>
      <c r="K493" s="15"/>
      <c r="L493" s="211"/>
      <c r="M493" s="216"/>
      <c r="N493" s="217"/>
      <c r="O493" s="217"/>
      <c r="P493" s="217"/>
      <c r="Q493" s="217"/>
      <c r="R493" s="217"/>
      <c r="S493" s="217"/>
      <c r="T493" s="218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12" t="s">
        <v>168</v>
      </c>
      <c r="AU493" s="212" t="s">
        <v>85</v>
      </c>
      <c r="AV493" s="15" t="s">
        <v>166</v>
      </c>
      <c r="AW493" s="15" t="s">
        <v>34</v>
      </c>
      <c r="AX493" s="15" t="s">
        <v>83</v>
      </c>
      <c r="AY493" s="212" t="s">
        <v>160</v>
      </c>
    </row>
    <row r="494" s="2" customFormat="1" ht="24.15" customHeight="1">
      <c r="A494" s="38"/>
      <c r="B494" s="180"/>
      <c r="C494" s="181" t="s">
        <v>668</v>
      </c>
      <c r="D494" s="181" t="s">
        <v>162</v>
      </c>
      <c r="E494" s="182" t="s">
        <v>669</v>
      </c>
      <c r="F494" s="183" t="s">
        <v>670</v>
      </c>
      <c r="G494" s="184" t="s">
        <v>294</v>
      </c>
      <c r="H494" s="185">
        <v>17.899999999999999</v>
      </c>
      <c r="I494" s="186"/>
      <c r="J494" s="187">
        <f>ROUND(I494*H494,2)</f>
        <v>0</v>
      </c>
      <c r="K494" s="188"/>
      <c r="L494" s="39"/>
      <c r="M494" s="189" t="s">
        <v>1</v>
      </c>
      <c r="N494" s="190" t="s">
        <v>41</v>
      </c>
      <c r="O494" s="77"/>
      <c r="P494" s="191">
        <f>O494*H494</f>
        <v>0</v>
      </c>
      <c r="Q494" s="191">
        <v>1.0000000000000001E-05</v>
      </c>
      <c r="R494" s="191">
        <f>Q494*H494</f>
        <v>0.00017899999999999999</v>
      </c>
      <c r="S494" s="191">
        <v>0</v>
      </c>
      <c r="T494" s="192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193" t="s">
        <v>166</v>
      </c>
      <c r="AT494" s="193" t="s">
        <v>162</v>
      </c>
      <c r="AU494" s="193" t="s">
        <v>85</v>
      </c>
      <c r="AY494" s="19" t="s">
        <v>160</v>
      </c>
      <c r="BE494" s="194">
        <f>IF(N494="základní",J494,0)</f>
        <v>0</v>
      </c>
      <c r="BF494" s="194">
        <f>IF(N494="snížená",J494,0)</f>
        <v>0</v>
      </c>
      <c r="BG494" s="194">
        <f>IF(N494="zákl. přenesená",J494,0)</f>
        <v>0</v>
      </c>
      <c r="BH494" s="194">
        <f>IF(N494="sníž. přenesená",J494,0)</f>
        <v>0</v>
      </c>
      <c r="BI494" s="194">
        <f>IF(N494="nulová",J494,0)</f>
        <v>0</v>
      </c>
      <c r="BJ494" s="19" t="s">
        <v>83</v>
      </c>
      <c r="BK494" s="194">
        <f>ROUND(I494*H494,2)</f>
        <v>0</v>
      </c>
      <c r="BL494" s="19" t="s">
        <v>166</v>
      </c>
      <c r="BM494" s="193" t="s">
        <v>671</v>
      </c>
    </row>
    <row r="495" s="14" customFormat="1">
      <c r="A495" s="14"/>
      <c r="B495" s="203"/>
      <c r="C495" s="14"/>
      <c r="D495" s="196" t="s">
        <v>168</v>
      </c>
      <c r="E495" s="204" t="s">
        <v>1</v>
      </c>
      <c r="F495" s="205" t="s">
        <v>672</v>
      </c>
      <c r="G495" s="14"/>
      <c r="H495" s="206">
        <v>17.899999999999999</v>
      </c>
      <c r="I495" s="207"/>
      <c r="J495" s="14"/>
      <c r="K495" s="14"/>
      <c r="L495" s="203"/>
      <c r="M495" s="208"/>
      <c r="N495" s="209"/>
      <c r="O495" s="209"/>
      <c r="P495" s="209"/>
      <c r="Q495" s="209"/>
      <c r="R495" s="209"/>
      <c r="S495" s="209"/>
      <c r="T495" s="210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04" t="s">
        <v>168</v>
      </c>
      <c r="AU495" s="204" t="s">
        <v>85</v>
      </c>
      <c r="AV495" s="14" t="s">
        <v>85</v>
      </c>
      <c r="AW495" s="14" t="s">
        <v>34</v>
      </c>
      <c r="AX495" s="14" t="s">
        <v>76</v>
      </c>
      <c r="AY495" s="204" t="s">
        <v>160</v>
      </c>
    </row>
    <row r="496" s="15" customFormat="1">
      <c r="A496" s="15"/>
      <c r="B496" s="211"/>
      <c r="C496" s="15"/>
      <c r="D496" s="196" t="s">
        <v>168</v>
      </c>
      <c r="E496" s="212" t="s">
        <v>1</v>
      </c>
      <c r="F496" s="213" t="s">
        <v>171</v>
      </c>
      <c r="G496" s="15"/>
      <c r="H496" s="214">
        <v>17.899999999999999</v>
      </c>
      <c r="I496" s="215"/>
      <c r="J496" s="15"/>
      <c r="K496" s="15"/>
      <c r="L496" s="211"/>
      <c r="M496" s="216"/>
      <c r="N496" s="217"/>
      <c r="O496" s="217"/>
      <c r="P496" s="217"/>
      <c r="Q496" s="217"/>
      <c r="R496" s="217"/>
      <c r="S496" s="217"/>
      <c r="T496" s="218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12" t="s">
        <v>168</v>
      </c>
      <c r="AU496" s="212" t="s">
        <v>85</v>
      </c>
      <c r="AV496" s="15" t="s">
        <v>166</v>
      </c>
      <c r="AW496" s="15" t="s">
        <v>34</v>
      </c>
      <c r="AX496" s="15" t="s">
        <v>83</v>
      </c>
      <c r="AY496" s="212" t="s">
        <v>160</v>
      </c>
    </row>
    <row r="497" s="2" customFormat="1" ht="37.8" customHeight="1">
      <c r="A497" s="38"/>
      <c r="B497" s="180"/>
      <c r="C497" s="181" t="s">
        <v>673</v>
      </c>
      <c r="D497" s="181" t="s">
        <v>162</v>
      </c>
      <c r="E497" s="182" t="s">
        <v>674</v>
      </c>
      <c r="F497" s="183" t="s">
        <v>675</v>
      </c>
      <c r="G497" s="184" t="s">
        <v>165</v>
      </c>
      <c r="H497" s="185">
        <v>200</v>
      </c>
      <c r="I497" s="186"/>
      <c r="J497" s="187">
        <f>ROUND(I497*H497,2)</f>
        <v>0</v>
      </c>
      <c r="K497" s="188"/>
      <c r="L497" s="39"/>
      <c r="M497" s="189" t="s">
        <v>1</v>
      </c>
      <c r="N497" s="190" t="s">
        <v>41</v>
      </c>
      <c r="O497" s="77"/>
      <c r="P497" s="191">
        <f>O497*H497</f>
        <v>0</v>
      </c>
      <c r="Q497" s="191">
        <v>0</v>
      </c>
      <c r="R497" s="191">
        <f>Q497*H497</f>
        <v>0</v>
      </c>
      <c r="S497" s="191">
        <v>0.0040000000000000001</v>
      </c>
      <c r="T497" s="192">
        <f>S497*H497</f>
        <v>0.80000000000000004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193" t="s">
        <v>166</v>
      </c>
      <c r="AT497" s="193" t="s">
        <v>162</v>
      </c>
      <c r="AU497" s="193" t="s">
        <v>85</v>
      </c>
      <c r="AY497" s="19" t="s">
        <v>160</v>
      </c>
      <c r="BE497" s="194">
        <f>IF(N497="základní",J497,0)</f>
        <v>0</v>
      </c>
      <c r="BF497" s="194">
        <f>IF(N497="snížená",J497,0)</f>
        <v>0</v>
      </c>
      <c r="BG497" s="194">
        <f>IF(N497="zákl. přenesená",J497,0)</f>
        <v>0</v>
      </c>
      <c r="BH497" s="194">
        <f>IF(N497="sníž. přenesená",J497,0)</f>
        <v>0</v>
      </c>
      <c r="BI497" s="194">
        <f>IF(N497="nulová",J497,0)</f>
        <v>0</v>
      </c>
      <c r="BJ497" s="19" t="s">
        <v>83</v>
      </c>
      <c r="BK497" s="194">
        <f>ROUND(I497*H497,2)</f>
        <v>0</v>
      </c>
      <c r="BL497" s="19" t="s">
        <v>166</v>
      </c>
      <c r="BM497" s="193" t="s">
        <v>676</v>
      </c>
    </row>
    <row r="498" s="2" customFormat="1" ht="37.8" customHeight="1">
      <c r="A498" s="38"/>
      <c r="B498" s="180"/>
      <c r="C498" s="181" t="s">
        <v>677</v>
      </c>
      <c r="D498" s="181" t="s">
        <v>162</v>
      </c>
      <c r="E498" s="182" t="s">
        <v>678</v>
      </c>
      <c r="F498" s="183" t="s">
        <v>679</v>
      </c>
      <c r="G498" s="184" t="s">
        <v>165</v>
      </c>
      <c r="H498" s="185">
        <v>318.77999999999997</v>
      </c>
      <c r="I498" s="186"/>
      <c r="J498" s="187">
        <f>ROUND(I498*H498,2)</f>
        <v>0</v>
      </c>
      <c r="K498" s="188"/>
      <c r="L498" s="39"/>
      <c r="M498" s="189" t="s">
        <v>1</v>
      </c>
      <c r="N498" s="190" t="s">
        <v>41</v>
      </c>
      <c r="O498" s="77"/>
      <c r="P498" s="191">
        <f>O498*H498</f>
        <v>0</v>
      </c>
      <c r="Q498" s="191">
        <v>0</v>
      </c>
      <c r="R498" s="191">
        <f>Q498*H498</f>
        <v>0</v>
      </c>
      <c r="S498" s="191">
        <v>0.01</v>
      </c>
      <c r="T498" s="192">
        <f>S498*H498</f>
        <v>3.1877999999999997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193" t="s">
        <v>166</v>
      </c>
      <c r="AT498" s="193" t="s">
        <v>162</v>
      </c>
      <c r="AU498" s="193" t="s">
        <v>85</v>
      </c>
      <c r="AY498" s="19" t="s">
        <v>160</v>
      </c>
      <c r="BE498" s="194">
        <f>IF(N498="základní",J498,0)</f>
        <v>0</v>
      </c>
      <c r="BF498" s="194">
        <f>IF(N498="snížená",J498,0)</f>
        <v>0</v>
      </c>
      <c r="BG498" s="194">
        <f>IF(N498="zákl. přenesená",J498,0)</f>
        <v>0</v>
      </c>
      <c r="BH498" s="194">
        <f>IF(N498="sníž. přenesená",J498,0)</f>
        <v>0</v>
      </c>
      <c r="BI498" s="194">
        <f>IF(N498="nulová",J498,0)</f>
        <v>0</v>
      </c>
      <c r="BJ498" s="19" t="s">
        <v>83</v>
      </c>
      <c r="BK498" s="194">
        <f>ROUND(I498*H498,2)</f>
        <v>0</v>
      </c>
      <c r="BL498" s="19" t="s">
        <v>166</v>
      </c>
      <c r="BM498" s="193" t="s">
        <v>680</v>
      </c>
    </row>
    <row r="499" s="14" customFormat="1">
      <c r="A499" s="14"/>
      <c r="B499" s="203"/>
      <c r="C499" s="14"/>
      <c r="D499" s="196" t="s">
        <v>168</v>
      </c>
      <c r="E499" s="204" t="s">
        <v>1</v>
      </c>
      <c r="F499" s="205" t="s">
        <v>681</v>
      </c>
      <c r="G499" s="14"/>
      <c r="H499" s="206">
        <v>143.625</v>
      </c>
      <c r="I499" s="207"/>
      <c r="J499" s="14"/>
      <c r="K499" s="14"/>
      <c r="L499" s="203"/>
      <c r="M499" s="208"/>
      <c r="N499" s="209"/>
      <c r="O499" s="209"/>
      <c r="P499" s="209"/>
      <c r="Q499" s="209"/>
      <c r="R499" s="209"/>
      <c r="S499" s="209"/>
      <c r="T499" s="210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04" t="s">
        <v>168</v>
      </c>
      <c r="AU499" s="204" t="s">
        <v>85</v>
      </c>
      <c r="AV499" s="14" t="s">
        <v>85</v>
      </c>
      <c r="AW499" s="14" t="s">
        <v>34</v>
      </c>
      <c r="AX499" s="14" t="s">
        <v>76</v>
      </c>
      <c r="AY499" s="204" t="s">
        <v>160</v>
      </c>
    </row>
    <row r="500" s="14" customFormat="1">
      <c r="A500" s="14"/>
      <c r="B500" s="203"/>
      <c r="C500" s="14"/>
      <c r="D500" s="196" t="s">
        <v>168</v>
      </c>
      <c r="E500" s="204" t="s">
        <v>1</v>
      </c>
      <c r="F500" s="205" t="s">
        <v>682</v>
      </c>
      <c r="G500" s="14"/>
      <c r="H500" s="206">
        <v>201.07500000000002</v>
      </c>
      <c r="I500" s="207"/>
      <c r="J500" s="14"/>
      <c r="K500" s="14"/>
      <c r="L500" s="203"/>
      <c r="M500" s="208"/>
      <c r="N500" s="209"/>
      <c r="O500" s="209"/>
      <c r="P500" s="209"/>
      <c r="Q500" s="209"/>
      <c r="R500" s="209"/>
      <c r="S500" s="209"/>
      <c r="T500" s="210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04" t="s">
        <v>168</v>
      </c>
      <c r="AU500" s="204" t="s">
        <v>85</v>
      </c>
      <c r="AV500" s="14" t="s">
        <v>85</v>
      </c>
      <c r="AW500" s="14" t="s">
        <v>34</v>
      </c>
      <c r="AX500" s="14" t="s">
        <v>76</v>
      </c>
      <c r="AY500" s="204" t="s">
        <v>160</v>
      </c>
    </row>
    <row r="501" s="14" customFormat="1">
      <c r="A501" s="14"/>
      <c r="B501" s="203"/>
      <c r="C501" s="14"/>
      <c r="D501" s="196" t="s">
        <v>168</v>
      </c>
      <c r="E501" s="204" t="s">
        <v>1</v>
      </c>
      <c r="F501" s="205" t="s">
        <v>683</v>
      </c>
      <c r="G501" s="14"/>
      <c r="H501" s="206">
        <v>-25.920000000000002</v>
      </c>
      <c r="I501" s="207"/>
      <c r="J501" s="14"/>
      <c r="K501" s="14"/>
      <c r="L501" s="203"/>
      <c r="M501" s="208"/>
      <c r="N501" s="209"/>
      <c r="O501" s="209"/>
      <c r="P501" s="209"/>
      <c r="Q501" s="209"/>
      <c r="R501" s="209"/>
      <c r="S501" s="209"/>
      <c r="T501" s="210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04" t="s">
        <v>168</v>
      </c>
      <c r="AU501" s="204" t="s">
        <v>85</v>
      </c>
      <c r="AV501" s="14" t="s">
        <v>85</v>
      </c>
      <c r="AW501" s="14" t="s">
        <v>34</v>
      </c>
      <c r="AX501" s="14" t="s">
        <v>76</v>
      </c>
      <c r="AY501" s="204" t="s">
        <v>160</v>
      </c>
    </row>
    <row r="502" s="15" customFormat="1">
      <c r="A502" s="15"/>
      <c r="B502" s="211"/>
      <c r="C502" s="15"/>
      <c r="D502" s="196" t="s">
        <v>168</v>
      </c>
      <c r="E502" s="212" t="s">
        <v>1</v>
      </c>
      <c r="F502" s="213" t="s">
        <v>171</v>
      </c>
      <c r="G502" s="15"/>
      <c r="H502" s="214">
        <v>318.78000000000003</v>
      </c>
      <c r="I502" s="215"/>
      <c r="J502" s="15"/>
      <c r="K502" s="15"/>
      <c r="L502" s="211"/>
      <c r="M502" s="216"/>
      <c r="N502" s="217"/>
      <c r="O502" s="217"/>
      <c r="P502" s="217"/>
      <c r="Q502" s="217"/>
      <c r="R502" s="217"/>
      <c r="S502" s="217"/>
      <c r="T502" s="218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12" t="s">
        <v>168</v>
      </c>
      <c r="AU502" s="212" t="s">
        <v>85</v>
      </c>
      <c r="AV502" s="15" t="s">
        <v>166</v>
      </c>
      <c r="AW502" s="15" t="s">
        <v>34</v>
      </c>
      <c r="AX502" s="15" t="s">
        <v>83</v>
      </c>
      <c r="AY502" s="212" t="s">
        <v>160</v>
      </c>
    </row>
    <row r="503" s="12" customFormat="1" ht="22.8" customHeight="1">
      <c r="A503" s="12"/>
      <c r="B503" s="167"/>
      <c r="C503" s="12"/>
      <c r="D503" s="168" t="s">
        <v>75</v>
      </c>
      <c r="E503" s="178" t="s">
        <v>684</v>
      </c>
      <c r="F503" s="178" t="s">
        <v>685</v>
      </c>
      <c r="G503" s="12"/>
      <c r="H503" s="12"/>
      <c r="I503" s="170"/>
      <c r="J503" s="179">
        <f>BK503</f>
        <v>0</v>
      </c>
      <c r="K503" s="12"/>
      <c r="L503" s="167"/>
      <c r="M503" s="172"/>
      <c r="N503" s="173"/>
      <c r="O503" s="173"/>
      <c r="P503" s="174">
        <f>SUM(P504:P516)</f>
        <v>0</v>
      </c>
      <c r="Q503" s="173"/>
      <c r="R503" s="174">
        <f>SUM(R504:R516)</f>
        <v>0</v>
      </c>
      <c r="S503" s="173"/>
      <c r="T503" s="175">
        <f>SUM(T504:T516)</f>
        <v>0</v>
      </c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R503" s="168" t="s">
        <v>83</v>
      </c>
      <c r="AT503" s="176" t="s">
        <v>75</v>
      </c>
      <c r="AU503" s="176" t="s">
        <v>83</v>
      </c>
      <c r="AY503" s="168" t="s">
        <v>160</v>
      </c>
      <c r="BK503" s="177">
        <f>SUM(BK504:BK516)</f>
        <v>0</v>
      </c>
    </row>
    <row r="504" s="2" customFormat="1" ht="24.15" customHeight="1">
      <c r="A504" s="38"/>
      <c r="B504" s="180"/>
      <c r="C504" s="181" t="s">
        <v>686</v>
      </c>
      <c r="D504" s="181" t="s">
        <v>162</v>
      </c>
      <c r="E504" s="182" t="s">
        <v>687</v>
      </c>
      <c r="F504" s="183" t="s">
        <v>688</v>
      </c>
      <c r="G504" s="184" t="s">
        <v>205</v>
      </c>
      <c r="H504" s="185">
        <v>89.614000000000004</v>
      </c>
      <c r="I504" s="186"/>
      <c r="J504" s="187">
        <f>ROUND(I504*H504,2)</f>
        <v>0</v>
      </c>
      <c r="K504" s="188"/>
      <c r="L504" s="39"/>
      <c r="M504" s="189" t="s">
        <v>1</v>
      </c>
      <c r="N504" s="190" t="s">
        <v>41</v>
      </c>
      <c r="O504" s="77"/>
      <c r="P504" s="191">
        <f>O504*H504</f>
        <v>0</v>
      </c>
      <c r="Q504" s="191">
        <v>0</v>
      </c>
      <c r="R504" s="191">
        <f>Q504*H504</f>
        <v>0</v>
      </c>
      <c r="S504" s="191">
        <v>0</v>
      </c>
      <c r="T504" s="192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193" t="s">
        <v>166</v>
      </c>
      <c r="AT504" s="193" t="s">
        <v>162</v>
      </c>
      <c r="AU504" s="193" t="s">
        <v>85</v>
      </c>
      <c r="AY504" s="19" t="s">
        <v>160</v>
      </c>
      <c r="BE504" s="194">
        <f>IF(N504="základní",J504,0)</f>
        <v>0</v>
      </c>
      <c r="BF504" s="194">
        <f>IF(N504="snížená",J504,0)</f>
        <v>0</v>
      </c>
      <c r="BG504" s="194">
        <f>IF(N504="zákl. přenesená",J504,0)</f>
        <v>0</v>
      </c>
      <c r="BH504" s="194">
        <f>IF(N504="sníž. přenesená",J504,0)</f>
        <v>0</v>
      </c>
      <c r="BI504" s="194">
        <f>IF(N504="nulová",J504,0)</f>
        <v>0</v>
      </c>
      <c r="BJ504" s="19" t="s">
        <v>83</v>
      </c>
      <c r="BK504" s="194">
        <f>ROUND(I504*H504,2)</f>
        <v>0</v>
      </c>
      <c r="BL504" s="19" t="s">
        <v>166</v>
      </c>
      <c r="BM504" s="193" t="s">
        <v>689</v>
      </c>
    </row>
    <row r="505" s="14" customFormat="1">
      <c r="A505" s="14"/>
      <c r="B505" s="203"/>
      <c r="C505" s="14"/>
      <c r="D505" s="196" t="s">
        <v>168</v>
      </c>
      <c r="E505" s="204" t="s">
        <v>1</v>
      </c>
      <c r="F505" s="205" t="s">
        <v>690</v>
      </c>
      <c r="G505" s="14"/>
      <c r="H505" s="206">
        <v>81.614000000000004</v>
      </c>
      <c r="I505" s="207"/>
      <c r="J505" s="14"/>
      <c r="K505" s="14"/>
      <c r="L505" s="203"/>
      <c r="M505" s="208"/>
      <c r="N505" s="209"/>
      <c r="O505" s="209"/>
      <c r="P505" s="209"/>
      <c r="Q505" s="209"/>
      <c r="R505" s="209"/>
      <c r="S505" s="209"/>
      <c r="T505" s="210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04" t="s">
        <v>168</v>
      </c>
      <c r="AU505" s="204" t="s">
        <v>85</v>
      </c>
      <c r="AV505" s="14" t="s">
        <v>85</v>
      </c>
      <c r="AW505" s="14" t="s">
        <v>34</v>
      </c>
      <c r="AX505" s="14" t="s">
        <v>76</v>
      </c>
      <c r="AY505" s="204" t="s">
        <v>160</v>
      </c>
    </row>
    <row r="506" s="13" customFormat="1">
      <c r="A506" s="13"/>
      <c r="B506" s="195"/>
      <c r="C506" s="13"/>
      <c r="D506" s="196" t="s">
        <v>168</v>
      </c>
      <c r="E506" s="197" t="s">
        <v>1</v>
      </c>
      <c r="F506" s="198" t="s">
        <v>691</v>
      </c>
      <c r="G506" s="13"/>
      <c r="H506" s="197" t="s">
        <v>1</v>
      </c>
      <c r="I506" s="199"/>
      <c r="J506" s="13"/>
      <c r="K506" s="13"/>
      <c r="L506" s="195"/>
      <c r="M506" s="200"/>
      <c r="N506" s="201"/>
      <c r="O506" s="201"/>
      <c r="P506" s="201"/>
      <c r="Q506" s="201"/>
      <c r="R506" s="201"/>
      <c r="S506" s="201"/>
      <c r="T506" s="202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197" t="s">
        <v>168</v>
      </c>
      <c r="AU506" s="197" t="s">
        <v>85</v>
      </c>
      <c r="AV506" s="13" t="s">
        <v>83</v>
      </c>
      <c r="AW506" s="13" t="s">
        <v>34</v>
      </c>
      <c r="AX506" s="13" t="s">
        <v>76</v>
      </c>
      <c r="AY506" s="197" t="s">
        <v>160</v>
      </c>
    </row>
    <row r="507" s="14" customFormat="1">
      <c r="A507" s="14"/>
      <c r="B507" s="203"/>
      <c r="C507" s="14"/>
      <c r="D507" s="196" t="s">
        <v>168</v>
      </c>
      <c r="E507" s="204" t="s">
        <v>1</v>
      </c>
      <c r="F507" s="205" t="s">
        <v>332</v>
      </c>
      <c r="G507" s="14"/>
      <c r="H507" s="206">
        <v>8</v>
      </c>
      <c r="I507" s="207"/>
      <c r="J507" s="14"/>
      <c r="K507" s="14"/>
      <c r="L507" s="203"/>
      <c r="M507" s="208"/>
      <c r="N507" s="209"/>
      <c r="O507" s="209"/>
      <c r="P507" s="209"/>
      <c r="Q507" s="209"/>
      <c r="R507" s="209"/>
      <c r="S507" s="209"/>
      <c r="T507" s="210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04" t="s">
        <v>168</v>
      </c>
      <c r="AU507" s="204" t="s">
        <v>85</v>
      </c>
      <c r="AV507" s="14" t="s">
        <v>85</v>
      </c>
      <c r="AW507" s="14" t="s">
        <v>34</v>
      </c>
      <c r="AX507" s="14" t="s">
        <v>76</v>
      </c>
      <c r="AY507" s="204" t="s">
        <v>160</v>
      </c>
    </row>
    <row r="508" s="15" customFormat="1">
      <c r="A508" s="15"/>
      <c r="B508" s="211"/>
      <c r="C508" s="15"/>
      <c r="D508" s="196" t="s">
        <v>168</v>
      </c>
      <c r="E508" s="212" t="s">
        <v>1</v>
      </c>
      <c r="F508" s="213" t="s">
        <v>171</v>
      </c>
      <c r="G508" s="15"/>
      <c r="H508" s="214">
        <v>89.614000000000004</v>
      </c>
      <c r="I508" s="215"/>
      <c r="J508" s="15"/>
      <c r="K508" s="15"/>
      <c r="L508" s="211"/>
      <c r="M508" s="216"/>
      <c r="N508" s="217"/>
      <c r="O508" s="217"/>
      <c r="P508" s="217"/>
      <c r="Q508" s="217"/>
      <c r="R508" s="217"/>
      <c r="S508" s="217"/>
      <c r="T508" s="218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12" t="s">
        <v>168</v>
      </c>
      <c r="AU508" s="212" t="s">
        <v>85</v>
      </c>
      <c r="AV508" s="15" t="s">
        <v>166</v>
      </c>
      <c r="AW508" s="15" t="s">
        <v>34</v>
      </c>
      <c r="AX508" s="15" t="s">
        <v>83</v>
      </c>
      <c r="AY508" s="212" t="s">
        <v>160</v>
      </c>
    </row>
    <row r="509" s="2" customFormat="1" ht="24.15" customHeight="1">
      <c r="A509" s="38"/>
      <c r="B509" s="180"/>
      <c r="C509" s="181" t="s">
        <v>692</v>
      </c>
      <c r="D509" s="181" t="s">
        <v>162</v>
      </c>
      <c r="E509" s="182" t="s">
        <v>693</v>
      </c>
      <c r="F509" s="183" t="s">
        <v>694</v>
      </c>
      <c r="G509" s="184" t="s">
        <v>205</v>
      </c>
      <c r="H509" s="185">
        <v>2150.7359999999999</v>
      </c>
      <c r="I509" s="186"/>
      <c r="J509" s="187">
        <f>ROUND(I509*H509,2)</f>
        <v>0</v>
      </c>
      <c r="K509" s="188"/>
      <c r="L509" s="39"/>
      <c r="M509" s="189" t="s">
        <v>1</v>
      </c>
      <c r="N509" s="190" t="s">
        <v>41</v>
      </c>
      <c r="O509" s="77"/>
      <c r="P509" s="191">
        <f>O509*H509</f>
        <v>0</v>
      </c>
      <c r="Q509" s="191">
        <v>0</v>
      </c>
      <c r="R509" s="191">
        <f>Q509*H509</f>
        <v>0</v>
      </c>
      <c r="S509" s="191">
        <v>0</v>
      </c>
      <c r="T509" s="192">
        <f>S509*H509</f>
        <v>0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193" t="s">
        <v>166</v>
      </c>
      <c r="AT509" s="193" t="s">
        <v>162</v>
      </c>
      <c r="AU509" s="193" t="s">
        <v>85</v>
      </c>
      <c r="AY509" s="19" t="s">
        <v>160</v>
      </c>
      <c r="BE509" s="194">
        <f>IF(N509="základní",J509,0)</f>
        <v>0</v>
      </c>
      <c r="BF509" s="194">
        <f>IF(N509="snížená",J509,0)</f>
        <v>0</v>
      </c>
      <c r="BG509" s="194">
        <f>IF(N509="zákl. přenesená",J509,0)</f>
        <v>0</v>
      </c>
      <c r="BH509" s="194">
        <f>IF(N509="sníž. přenesená",J509,0)</f>
        <v>0</v>
      </c>
      <c r="BI509" s="194">
        <f>IF(N509="nulová",J509,0)</f>
        <v>0</v>
      </c>
      <c r="BJ509" s="19" t="s">
        <v>83</v>
      </c>
      <c r="BK509" s="194">
        <f>ROUND(I509*H509,2)</f>
        <v>0</v>
      </c>
      <c r="BL509" s="19" t="s">
        <v>166</v>
      </c>
      <c r="BM509" s="193" t="s">
        <v>695</v>
      </c>
    </row>
    <row r="510" s="14" customFormat="1">
      <c r="A510" s="14"/>
      <c r="B510" s="203"/>
      <c r="C510" s="14"/>
      <c r="D510" s="196" t="s">
        <v>168</v>
      </c>
      <c r="E510" s="204" t="s">
        <v>1</v>
      </c>
      <c r="F510" s="205" t="s">
        <v>696</v>
      </c>
      <c r="G510" s="14"/>
      <c r="H510" s="206">
        <v>89.614000000000004</v>
      </c>
      <c r="I510" s="207"/>
      <c r="J510" s="14"/>
      <c r="K510" s="14"/>
      <c r="L510" s="203"/>
      <c r="M510" s="208"/>
      <c r="N510" s="209"/>
      <c r="O510" s="209"/>
      <c r="P510" s="209"/>
      <c r="Q510" s="209"/>
      <c r="R510" s="209"/>
      <c r="S510" s="209"/>
      <c r="T510" s="210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04" t="s">
        <v>168</v>
      </c>
      <c r="AU510" s="204" t="s">
        <v>85</v>
      </c>
      <c r="AV510" s="14" t="s">
        <v>85</v>
      </c>
      <c r="AW510" s="14" t="s">
        <v>34</v>
      </c>
      <c r="AX510" s="14" t="s">
        <v>76</v>
      </c>
      <c r="AY510" s="204" t="s">
        <v>160</v>
      </c>
    </row>
    <row r="511" s="14" customFormat="1">
      <c r="A511" s="14"/>
      <c r="B511" s="203"/>
      <c r="C511" s="14"/>
      <c r="D511" s="196" t="s">
        <v>168</v>
      </c>
      <c r="E511" s="204" t="s">
        <v>1</v>
      </c>
      <c r="F511" s="205" t="s">
        <v>697</v>
      </c>
      <c r="G511" s="14"/>
      <c r="H511" s="206">
        <v>2150.7359999999999</v>
      </c>
      <c r="I511" s="207"/>
      <c r="J511" s="14"/>
      <c r="K511" s="14"/>
      <c r="L511" s="203"/>
      <c r="M511" s="208"/>
      <c r="N511" s="209"/>
      <c r="O511" s="209"/>
      <c r="P511" s="209"/>
      <c r="Q511" s="209"/>
      <c r="R511" s="209"/>
      <c r="S511" s="209"/>
      <c r="T511" s="210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04" t="s">
        <v>168</v>
      </c>
      <c r="AU511" s="204" t="s">
        <v>85</v>
      </c>
      <c r="AV511" s="14" t="s">
        <v>85</v>
      </c>
      <c r="AW511" s="14" t="s">
        <v>34</v>
      </c>
      <c r="AX511" s="14" t="s">
        <v>83</v>
      </c>
      <c r="AY511" s="204" t="s">
        <v>160</v>
      </c>
    </row>
    <row r="512" s="2" customFormat="1" ht="33" customHeight="1">
      <c r="A512" s="38"/>
      <c r="B512" s="180"/>
      <c r="C512" s="181" t="s">
        <v>698</v>
      </c>
      <c r="D512" s="181" t="s">
        <v>162</v>
      </c>
      <c r="E512" s="182" t="s">
        <v>699</v>
      </c>
      <c r="F512" s="183" t="s">
        <v>700</v>
      </c>
      <c r="G512" s="184" t="s">
        <v>205</v>
      </c>
      <c r="H512" s="185">
        <v>89.614000000000004</v>
      </c>
      <c r="I512" s="186"/>
      <c r="J512" s="187">
        <f>ROUND(I512*H512,2)</f>
        <v>0</v>
      </c>
      <c r="K512" s="188"/>
      <c r="L512" s="39"/>
      <c r="M512" s="189" t="s">
        <v>1</v>
      </c>
      <c r="N512" s="190" t="s">
        <v>41</v>
      </c>
      <c r="O512" s="77"/>
      <c r="P512" s="191">
        <f>O512*H512</f>
        <v>0</v>
      </c>
      <c r="Q512" s="191">
        <v>0</v>
      </c>
      <c r="R512" s="191">
        <f>Q512*H512</f>
        <v>0</v>
      </c>
      <c r="S512" s="191">
        <v>0</v>
      </c>
      <c r="T512" s="192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193" t="s">
        <v>166</v>
      </c>
      <c r="AT512" s="193" t="s">
        <v>162</v>
      </c>
      <c r="AU512" s="193" t="s">
        <v>85</v>
      </c>
      <c r="AY512" s="19" t="s">
        <v>160</v>
      </c>
      <c r="BE512" s="194">
        <f>IF(N512="základní",J512,0)</f>
        <v>0</v>
      </c>
      <c r="BF512" s="194">
        <f>IF(N512="snížená",J512,0)</f>
        <v>0</v>
      </c>
      <c r="BG512" s="194">
        <f>IF(N512="zákl. přenesená",J512,0)</f>
        <v>0</v>
      </c>
      <c r="BH512" s="194">
        <f>IF(N512="sníž. přenesená",J512,0)</f>
        <v>0</v>
      </c>
      <c r="BI512" s="194">
        <f>IF(N512="nulová",J512,0)</f>
        <v>0</v>
      </c>
      <c r="BJ512" s="19" t="s">
        <v>83</v>
      </c>
      <c r="BK512" s="194">
        <f>ROUND(I512*H512,2)</f>
        <v>0</v>
      </c>
      <c r="BL512" s="19" t="s">
        <v>166</v>
      </c>
      <c r="BM512" s="193" t="s">
        <v>701</v>
      </c>
    </row>
    <row r="513" s="14" customFormat="1">
      <c r="A513" s="14"/>
      <c r="B513" s="203"/>
      <c r="C513" s="14"/>
      <c r="D513" s="196" t="s">
        <v>168</v>
      </c>
      <c r="E513" s="204" t="s">
        <v>1</v>
      </c>
      <c r="F513" s="205" t="s">
        <v>696</v>
      </c>
      <c r="G513" s="14"/>
      <c r="H513" s="206">
        <v>89.614000000000004</v>
      </c>
      <c r="I513" s="207"/>
      <c r="J513" s="14"/>
      <c r="K513" s="14"/>
      <c r="L513" s="203"/>
      <c r="M513" s="208"/>
      <c r="N513" s="209"/>
      <c r="O513" s="209"/>
      <c r="P513" s="209"/>
      <c r="Q513" s="209"/>
      <c r="R513" s="209"/>
      <c r="S513" s="209"/>
      <c r="T513" s="210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04" t="s">
        <v>168</v>
      </c>
      <c r="AU513" s="204" t="s">
        <v>85</v>
      </c>
      <c r="AV513" s="14" t="s">
        <v>85</v>
      </c>
      <c r="AW513" s="14" t="s">
        <v>34</v>
      </c>
      <c r="AX513" s="14" t="s">
        <v>83</v>
      </c>
      <c r="AY513" s="204" t="s">
        <v>160</v>
      </c>
    </row>
    <row r="514" s="2" customFormat="1" ht="44.25" customHeight="1">
      <c r="A514" s="38"/>
      <c r="B514" s="180"/>
      <c r="C514" s="181" t="s">
        <v>702</v>
      </c>
      <c r="D514" s="181" t="s">
        <v>162</v>
      </c>
      <c r="E514" s="182" t="s">
        <v>703</v>
      </c>
      <c r="F514" s="183" t="s">
        <v>704</v>
      </c>
      <c r="G514" s="184" t="s">
        <v>205</v>
      </c>
      <c r="H514" s="185">
        <v>89.614000000000004</v>
      </c>
      <c r="I514" s="186"/>
      <c r="J514" s="187">
        <f>ROUND(I514*H514,2)</f>
        <v>0</v>
      </c>
      <c r="K514" s="188"/>
      <c r="L514" s="39"/>
      <c r="M514" s="189" t="s">
        <v>1</v>
      </c>
      <c r="N514" s="190" t="s">
        <v>41</v>
      </c>
      <c r="O514" s="77"/>
      <c r="P514" s="191">
        <f>O514*H514</f>
        <v>0</v>
      </c>
      <c r="Q514" s="191">
        <v>0</v>
      </c>
      <c r="R514" s="191">
        <f>Q514*H514</f>
        <v>0</v>
      </c>
      <c r="S514" s="191">
        <v>0</v>
      </c>
      <c r="T514" s="192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193" t="s">
        <v>166</v>
      </c>
      <c r="AT514" s="193" t="s">
        <v>162</v>
      </c>
      <c r="AU514" s="193" t="s">
        <v>85</v>
      </c>
      <c r="AY514" s="19" t="s">
        <v>160</v>
      </c>
      <c r="BE514" s="194">
        <f>IF(N514="základní",J514,0)</f>
        <v>0</v>
      </c>
      <c r="BF514" s="194">
        <f>IF(N514="snížená",J514,0)</f>
        <v>0</v>
      </c>
      <c r="BG514" s="194">
        <f>IF(N514="zákl. přenesená",J514,0)</f>
        <v>0</v>
      </c>
      <c r="BH514" s="194">
        <f>IF(N514="sníž. přenesená",J514,0)</f>
        <v>0</v>
      </c>
      <c r="BI514" s="194">
        <f>IF(N514="nulová",J514,0)</f>
        <v>0</v>
      </c>
      <c r="BJ514" s="19" t="s">
        <v>83</v>
      </c>
      <c r="BK514" s="194">
        <f>ROUND(I514*H514,2)</f>
        <v>0</v>
      </c>
      <c r="BL514" s="19" t="s">
        <v>166</v>
      </c>
      <c r="BM514" s="193" t="s">
        <v>705</v>
      </c>
    </row>
    <row r="515" s="14" customFormat="1">
      <c r="A515" s="14"/>
      <c r="B515" s="203"/>
      <c r="C515" s="14"/>
      <c r="D515" s="196" t="s">
        <v>168</v>
      </c>
      <c r="E515" s="204" t="s">
        <v>1</v>
      </c>
      <c r="F515" s="205" t="s">
        <v>696</v>
      </c>
      <c r="G515" s="14"/>
      <c r="H515" s="206">
        <v>89.614000000000004</v>
      </c>
      <c r="I515" s="207"/>
      <c r="J515" s="14"/>
      <c r="K515" s="14"/>
      <c r="L515" s="203"/>
      <c r="M515" s="208"/>
      <c r="N515" s="209"/>
      <c r="O515" s="209"/>
      <c r="P515" s="209"/>
      <c r="Q515" s="209"/>
      <c r="R515" s="209"/>
      <c r="S515" s="209"/>
      <c r="T515" s="210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04" t="s">
        <v>168</v>
      </c>
      <c r="AU515" s="204" t="s">
        <v>85</v>
      </c>
      <c r="AV515" s="14" t="s">
        <v>85</v>
      </c>
      <c r="AW515" s="14" t="s">
        <v>34</v>
      </c>
      <c r="AX515" s="14" t="s">
        <v>83</v>
      </c>
      <c r="AY515" s="204" t="s">
        <v>160</v>
      </c>
    </row>
    <row r="516" s="2" customFormat="1" ht="24.15" customHeight="1">
      <c r="A516" s="38"/>
      <c r="B516" s="180"/>
      <c r="C516" s="181" t="s">
        <v>706</v>
      </c>
      <c r="D516" s="181" t="s">
        <v>162</v>
      </c>
      <c r="E516" s="182" t="s">
        <v>707</v>
      </c>
      <c r="F516" s="183" t="s">
        <v>708</v>
      </c>
      <c r="G516" s="184" t="s">
        <v>205</v>
      </c>
      <c r="H516" s="185">
        <v>89.614000000000004</v>
      </c>
      <c r="I516" s="186"/>
      <c r="J516" s="187">
        <f>ROUND(I516*H516,2)</f>
        <v>0</v>
      </c>
      <c r="K516" s="188"/>
      <c r="L516" s="39"/>
      <c r="M516" s="189" t="s">
        <v>1</v>
      </c>
      <c r="N516" s="190" t="s">
        <v>41</v>
      </c>
      <c r="O516" s="77"/>
      <c r="P516" s="191">
        <f>O516*H516</f>
        <v>0</v>
      </c>
      <c r="Q516" s="191">
        <v>0</v>
      </c>
      <c r="R516" s="191">
        <f>Q516*H516</f>
        <v>0</v>
      </c>
      <c r="S516" s="191">
        <v>0</v>
      </c>
      <c r="T516" s="192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193" t="s">
        <v>166</v>
      </c>
      <c r="AT516" s="193" t="s">
        <v>162</v>
      </c>
      <c r="AU516" s="193" t="s">
        <v>85</v>
      </c>
      <c r="AY516" s="19" t="s">
        <v>160</v>
      </c>
      <c r="BE516" s="194">
        <f>IF(N516="základní",J516,0)</f>
        <v>0</v>
      </c>
      <c r="BF516" s="194">
        <f>IF(N516="snížená",J516,0)</f>
        <v>0</v>
      </c>
      <c r="BG516" s="194">
        <f>IF(N516="zákl. přenesená",J516,0)</f>
        <v>0</v>
      </c>
      <c r="BH516" s="194">
        <f>IF(N516="sníž. přenesená",J516,0)</f>
        <v>0</v>
      </c>
      <c r="BI516" s="194">
        <f>IF(N516="nulová",J516,0)</f>
        <v>0</v>
      </c>
      <c r="BJ516" s="19" t="s">
        <v>83</v>
      </c>
      <c r="BK516" s="194">
        <f>ROUND(I516*H516,2)</f>
        <v>0</v>
      </c>
      <c r="BL516" s="19" t="s">
        <v>166</v>
      </c>
      <c r="BM516" s="193" t="s">
        <v>709</v>
      </c>
    </row>
    <row r="517" s="12" customFormat="1" ht="22.8" customHeight="1">
      <c r="A517" s="12"/>
      <c r="B517" s="167"/>
      <c r="C517" s="12"/>
      <c r="D517" s="168" t="s">
        <v>75</v>
      </c>
      <c r="E517" s="178" t="s">
        <v>710</v>
      </c>
      <c r="F517" s="178" t="s">
        <v>711</v>
      </c>
      <c r="G517" s="12"/>
      <c r="H517" s="12"/>
      <c r="I517" s="170"/>
      <c r="J517" s="179">
        <f>BK517</f>
        <v>0</v>
      </c>
      <c r="K517" s="12"/>
      <c r="L517" s="167"/>
      <c r="M517" s="172"/>
      <c r="N517" s="173"/>
      <c r="O517" s="173"/>
      <c r="P517" s="174">
        <f>P518</f>
        <v>0</v>
      </c>
      <c r="Q517" s="173"/>
      <c r="R517" s="174">
        <f>R518</f>
        <v>0</v>
      </c>
      <c r="S517" s="173"/>
      <c r="T517" s="175">
        <f>T518</f>
        <v>0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168" t="s">
        <v>83</v>
      </c>
      <c r="AT517" s="176" t="s">
        <v>75</v>
      </c>
      <c r="AU517" s="176" t="s">
        <v>83</v>
      </c>
      <c r="AY517" s="168" t="s">
        <v>160</v>
      </c>
      <c r="BK517" s="177">
        <f>BK518</f>
        <v>0</v>
      </c>
    </row>
    <row r="518" s="2" customFormat="1" ht="21.75" customHeight="1">
      <c r="A518" s="38"/>
      <c r="B518" s="180"/>
      <c r="C518" s="181" t="s">
        <v>712</v>
      </c>
      <c r="D518" s="181" t="s">
        <v>162</v>
      </c>
      <c r="E518" s="182" t="s">
        <v>713</v>
      </c>
      <c r="F518" s="183" t="s">
        <v>714</v>
      </c>
      <c r="G518" s="184" t="s">
        <v>205</v>
      </c>
      <c r="H518" s="185">
        <v>84.753</v>
      </c>
      <c r="I518" s="186"/>
      <c r="J518" s="187">
        <f>ROUND(I518*H518,2)</f>
        <v>0</v>
      </c>
      <c r="K518" s="188"/>
      <c r="L518" s="39"/>
      <c r="M518" s="189" t="s">
        <v>1</v>
      </c>
      <c r="N518" s="190" t="s">
        <v>41</v>
      </c>
      <c r="O518" s="77"/>
      <c r="P518" s="191">
        <f>O518*H518</f>
        <v>0</v>
      </c>
      <c r="Q518" s="191">
        <v>0</v>
      </c>
      <c r="R518" s="191">
        <f>Q518*H518</f>
        <v>0</v>
      </c>
      <c r="S518" s="191">
        <v>0</v>
      </c>
      <c r="T518" s="192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193" t="s">
        <v>166</v>
      </c>
      <c r="AT518" s="193" t="s">
        <v>162</v>
      </c>
      <c r="AU518" s="193" t="s">
        <v>85</v>
      </c>
      <c r="AY518" s="19" t="s">
        <v>160</v>
      </c>
      <c r="BE518" s="194">
        <f>IF(N518="základní",J518,0)</f>
        <v>0</v>
      </c>
      <c r="BF518" s="194">
        <f>IF(N518="snížená",J518,0)</f>
        <v>0</v>
      </c>
      <c r="BG518" s="194">
        <f>IF(N518="zákl. přenesená",J518,0)</f>
        <v>0</v>
      </c>
      <c r="BH518" s="194">
        <f>IF(N518="sníž. přenesená",J518,0)</f>
        <v>0</v>
      </c>
      <c r="BI518" s="194">
        <f>IF(N518="nulová",J518,0)</f>
        <v>0</v>
      </c>
      <c r="BJ518" s="19" t="s">
        <v>83</v>
      </c>
      <c r="BK518" s="194">
        <f>ROUND(I518*H518,2)</f>
        <v>0</v>
      </c>
      <c r="BL518" s="19" t="s">
        <v>166</v>
      </c>
      <c r="BM518" s="193" t="s">
        <v>715</v>
      </c>
    </row>
    <row r="519" s="12" customFormat="1" ht="25.92" customHeight="1">
      <c r="A519" s="12"/>
      <c r="B519" s="167"/>
      <c r="C519" s="12"/>
      <c r="D519" s="168" t="s">
        <v>75</v>
      </c>
      <c r="E519" s="169" t="s">
        <v>716</v>
      </c>
      <c r="F519" s="169" t="s">
        <v>717</v>
      </c>
      <c r="G519" s="12"/>
      <c r="H519" s="12"/>
      <c r="I519" s="170"/>
      <c r="J519" s="171">
        <f>BK519</f>
        <v>0</v>
      </c>
      <c r="K519" s="12"/>
      <c r="L519" s="167"/>
      <c r="M519" s="172"/>
      <c r="N519" s="173"/>
      <c r="O519" s="173"/>
      <c r="P519" s="174">
        <f>P520+P556+P571+P577+P588+P725+P733+P768+P877</f>
        <v>0</v>
      </c>
      <c r="Q519" s="173"/>
      <c r="R519" s="174">
        <f>R520+R556+R571+R577+R588+R725+R733+R768+R877</f>
        <v>9.8851731700000016</v>
      </c>
      <c r="S519" s="173"/>
      <c r="T519" s="175">
        <f>T520+T556+T571+T577+T588+T725+T733+T768+T877</f>
        <v>3.7593177300000002</v>
      </c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R519" s="168" t="s">
        <v>85</v>
      </c>
      <c r="AT519" s="176" t="s">
        <v>75</v>
      </c>
      <c r="AU519" s="176" t="s">
        <v>76</v>
      </c>
      <c r="AY519" s="168" t="s">
        <v>160</v>
      </c>
      <c r="BK519" s="177">
        <f>BK520+BK556+BK571+BK577+BK588+BK725+BK733+BK768+BK877</f>
        <v>0</v>
      </c>
    </row>
    <row r="520" s="12" customFormat="1" ht="22.8" customHeight="1">
      <c r="A520" s="12"/>
      <c r="B520" s="167"/>
      <c r="C520" s="12"/>
      <c r="D520" s="168" t="s">
        <v>75</v>
      </c>
      <c r="E520" s="178" t="s">
        <v>718</v>
      </c>
      <c r="F520" s="178" t="s">
        <v>719</v>
      </c>
      <c r="G520" s="12"/>
      <c r="H520" s="12"/>
      <c r="I520" s="170"/>
      <c r="J520" s="179">
        <f>BK520</f>
        <v>0</v>
      </c>
      <c r="K520" s="12"/>
      <c r="L520" s="167"/>
      <c r="M520" s="172"/>
      <c r="N520" s="173"/>
      <c r="O520" s="173"/>
      <c r="P520" s="174">
        <f>SUM(P521:P555)</f>
        <v>0</v>
      </c>
      <c r="Q520" s="173"/>
      <c r="R520" s="174">
        <f>SUM(R521:R555)</f>
        <v>0.433807</v>
      </c>
      <c r="S520" s="173"/>
      <c r="T520" s="175">
        <f>SUM(T521:T555)</f>
        <v>0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168" t="s">
        <v>85</v>
      </c>
      <c r="AT520" s="176" t="s">
        <v>75</v>
      </c>
      <c r="AU520" s="176" t="s">
        <v>83</v>
      </c>
      <c r="AY520" s="168" t="s">
        <v>160</v>
      </c>
      <c r="BK520" s="177">
        <f>SUM(BK521:BK555)</f>
        <v>0</v>
      </c>
    </row>
    <row r="521" s="2" customFormat="1" ht="24.15" customHeight="1">
      <c r="A521" s="38"/>
      <c r="B521" s="180"/>
      <c r="C521" s="181" t="s">
        <v>720</v>
      </c>
      <c r="D521" s="181" t="s">
        <v>162</v>
      </c>
      <c r="E521" s="182" t="s">
        <v>721</v>
      </c>
      <c r="F521" s="183" t="s">
        <v>722</v>
      </c>
      <c r="G521" s="184" t="s">
        <v>165</v>
      </c>
      <c r="H521" s="185">
        <v>48</v>
      </c>
      <c r="I521" s="186"/>
      <c r="J521" s="187">
        <f>ROUND(I521*H521,2)</f>
        <v>0</v>
      </c>
      <c r="K521" s="188"/>
      <c r="L521" s="39"/>
      <c r="M521" s="189" t="s">
        <v>1</v>
      </c>
      <c r="N521" s="190" t="s">
        <v>41</v>
      </c>
      <c r="O521" s="77"/>
      <c r="P521" s="191">
        <f>O521*H521</f>
        <v>0</v>
      </c>
      <c r="Q521" s="191">
        <v>0</v>
      </c>
      <c r="R521" s="191">
        <f>Q521*H521</f>
        <v>0</v>
      </c>
      <c r="S521" s="191">
        <v>0</v>
      </c>
      <c r="T521" s="192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193" t="s">
        <v>561</v>
      </c>
      <c r="AT521" s="193" t="s">
        <v>162</v>
      </c>
      <c r="AU521" s="193" t="s">
        <v>85</v>
      </c>
      <c r="AY521" s="19" t="s">
        <v>160</v>
      </c>
      <c r="BE521" s="194">
        <f>IF(N521="základní",J521,0)</f>
        <v>0</v>
      </c>
      <c r="BF521" s="194">
        <f>IF(N521="snížená",J521,0)</f>
        <v>0</v>
      </c>
      <c r="BG521" s="194">
        <f>IF(N521="zákl. přenesená",J521,0)</f>
        <v>0</v>
      </c>
      <c r="BH521" s="194">
        <f>IF(N521="sníž. přenesená",J521,0)</f>
        <v>0</v>
      </c>
      <c r="BI521" s="194">
        <f>IF(N521="nulová",J521,0)</f>
        <v>0</v>
      </c>
      <c r="BJ521" s="19" t="s">
        <v>83</v>
      </c>
      <c r="BK521" s="194">
        <f>ROUND(I521*H521,2)</f>
        <v>0</v>
      </c>
      <c r="BL521" s="19" t="s">
        <v>561</v>
      </c>
      <c r="BM521" s="193" t="s">
        <v>723</v>
      </c>
    </row>
    <row r="522" s="13" customFormat="1">
      <c r="A522" s="13"/>
      <c r="B522" s="195"/>
      <c r="C522" s="13"/>
      <c r="D522" s="196" t="s">
        <v>168</v>
      </c>
      <c r="E522" s="197" t="s">
        <v>1</v>
      </c>
      <c r="F522" s="198" t="s">
        <v>724</v>
      </c>
      <c r="G522" s="13"/>
      <c r="H522" s="197" t="s">
        <v>1</v>
      </c>
      <c r="I522" s="199"/>
      <c r="J522" s="13"/>
      <c r="K522" s="13"/>
      <c r="L522" s="195"/>
      <c r="M522" s="200"/>
      <c r="N522" s="201"/>
      <c r="O522" s="201"/>
      <c r="P522" s="201"/>
      <c r="Q522" s="201"/>
      <c r="R522" s="201"/>
      <c r="S522" s="201"/>
      <c r="T522" s="202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197" t="s">
        <v>168</v>
      </c>
      <c r="AU522" s="197" t="s">
        <v>85</v>
      </c>
      <c r="AV522" s="13" t="s">
        <v>83</v>
      </c>
      <c r="AW522" s="13" t="s">
        <v>34</v>
      </c>
      <c r="AX522" s="13" t="s">
        <v>76</v>
      </c>
      <c r="AY522" s="197" t="s">
        <v>160</v>
      </c>
    </row>
    <row r="523" s="14" customFormat="1">
      <c r="A523" s="14"/>
      <c r="B523" s="203"/>
      <c r="C523" s="14"/>
      <c r="D523" s="196" t="s">
        <v>168</v>
      </c>
      <c r="E523" s="204" t="s">
        <v>1</v>
      </c>
      <c r="F523" s="205" t="s">
        <v>222</v>
      </c>
      <c r="G523" s="14"/>
      <c r="H523" s="206">
        <v>20</v>
      </c>
      <c r="I523" s="207"/>
      <c r="J523" s="14"/>
      <c r="K523" s="14"/>
      <c r="L523" s="203"/>
      <c r="M523" s="208"/>
      <c r="N523" s="209"/>
      <c r="O523" s="209"/>
      <c r="P523" s="209"/>
      <c r="Q523" s="209"/>
      <c r="R523" s="209"/>
      <c r="S523" s="209"/>
      <c r="T523" s="210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04" t="s">
        <v>168</v>
      </c>
      <c r="AU523" s="204" t="s">
        <v>85</v>
      </c>
      <c r="AV523" s="14" t="s">
        <v>85</v>
      </c>
      <c r="AW523" s="14" t="s">
        <v>34</v>
      </c>
      <c r="AX523" s="14" t="s">
        <v>76</v>
      </c>
      <c r="AY523" s="204" t="s">
        <v>160</v>
      </c>
    </row>
    <row r="524" s="13" customFormat="1">
      <c r="A524" s="13"/>
      <c r="B524" s="195"/>
      <c r="C524" s="13"/>
      <c r="D524" s="196" t="s">
        <v>168</v>
      </c>
      <c r="E524" s="197" t="s">
        <v>1</v>
      </c>
      <c r="F524" s="198" t="s">
        <v>226</v>
      </c>
      <c r="G524" s="13"/>
      <c r="H524" s="197" t="s">
        <v>1</v>
      </c>
      <c r="I524" s="199"/>
      <c r="J524" s="13"/>
      <c r="K524" s="13"/>
      <c r="L524" s="195"/>
      <c r="M524" s="200"/>
      <c r="N524" s="201"/>
      <c r="O524" s="201"/>
      <c r="P524" s="201"/>
      <c r="Q524" s="201"/>
      <c r="R524" s="201"/>
      <c r="S524" s="201"/>
      <c r="T524" s="202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197" t="s">
        <v>168</v>
      </c>
      <c r="AU524" s="197" t="s">
        <v>85</v>
      </c>
      <c r="AV524" s="13" t="s">
        <v>83</v>
      </c>
      <c r="AW524" s="13" t="s">
        <v>34</v>
      </c>
      <c r="AX524" s="13" t="s">
        <v>76</v>
      </c>
      <c r="AY524" s="197" t="s">
        <v>160</v>
      </c>
    </row>
    <row r="525" s="14" customFormat="1">
      <c r="A525" s="14"/>
      <c r="B525" s="203"/>
      <c r="C525" s="14"/>
      <c r="D525" s="196" t="s">
        <v>168</v>
      </c>
      <c r="E525" s="204" t="s">
        <v>1</v>
      </c>
      <c r="F525" s="205" t="s">
        <v>190</v>
      </c>
      <c r="G525" s="14"/>
      <c r="H525" s="206">
        <v>28</v>
      </c>
      <c r="I525" s="207"/>
      <c r="J525" s="14"/>
      <c r="K525" s="14"/>
      <c r="L525" s="203"/>
      <c r="M525" s="208"/>
      <c r="N525" s="209"/>
      <c r="O525" s="209"/>
      <c r="P525" s="209"/>
      <c r="Q525" s="209"/>
      <c r="R525" s="209"/>
      <c r="S525" s="209"/>
      <c r="T525" s="210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04" t="s">
        <v>168</v>
      </c>
      <c r="AU525" s="204" t="s">
        <v>85</v>
      </c>
      <c r="AV525" s="14" t="s">
        <v>85</v>
      </c>
      <c r="AW525" s="14" t="s">
        <v>34</v>
      </c>
      <c r="AX525" s="14" t="s">
        <v>76</v>
      </c>
      <c r="AY525" s="204" t="s">
        <v>160</v>
      </c>
    </row>
    <row r="526" s="15" customFormat="1">
      <c r="A526" s="15"/>
      <c r="B526" s="211"/>
      <c r="C526" s="15"/>
      <c r="D526" s="196" t="s">
        <v>168</v>
      </c>
      <c r="E526" s="212" t="s">
        <v>1</v>
      </c>
      <c r="F526" s="213" t="s">
        <v>171</v>
      </c>
      <c r="G526" s="15"/>
      <c r="H526" s="214">
        <v>48</v>
      </c>
      <c r="I526" s="215"/>
      <c r="J526" s="15"/>
      <c r="K526" s="15"/>
      <c r="L526" s="211"/>
      <c r="M526" s="216"/>
      <c r="N526" s="217"/>
      <c r="O526" s="217"/>
      <c r="P526" s="217"/>
      <c r="Q526" s="217"/>
      <c r="R526" s="217"/>
      <c r="S526" s="217"/>
      <c r="T526" s="218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12" t="s">
        <v>168</v>
      </c>
      <c r="AU526" s="212" t="s">
        <v>85</v>
      </c>
      <c r="AV526" s="15" t="s">
        <v>166</v>
      </c>
      <c r="AW526" s="15" t="s">
        <v>34</v>
      </c>
      <c r="AX526" s="15" t="s">
        <v>83</v>
      </c>
      <c r="AY526" s="212" t="s">
        <v>160</v>
      </c>
    </row>
    <row r="527" s="2" customFormat="1" ht="16.5" customHeight="1">
      <c r="A527" s="38"/>
      <c r="B527" s="180"/>
      <c r="C527" s="227" t="s">
        <v>725</v>
      </c>
      <c r="D527" s="227" t="s">
        <v>329</v>
      </c>
      <c r="E527" s="228" t="s">
        <v>726</v>
      </c>
      <c r="F527" s="229" t="s">
        <v>727</v>
      </c>
      <c r="G527" s="230" t="s">
        <v>205</v>
      </c>
      <c r="H527" s="231">
        <v>0.050000000000000003</v>
      </c>
      <c r="I527" s="232"/>
      <c r="J527" s="233">
        <f>ROUND(I527*H527,2)</f>
        <v>0</v>
      </c>
      <c r="K527" s="234"/>
      <c r="L527" s="235"/>
      <c r="M527" s="236" t="s">
        <v>1</v>
      </c>
      <c r="N527" s="237" t="s">
        <v>41</v>
      </c>
      <c r="O527" s="77"/>
      <c r="P527" s="191">
        <f>O527*H527</f>
        <v>0</v>
      </c>
      <c r="Q527" s="191">
        <v>1</v>
      </c>
      <c r="R527" s="191">
        <f>Q527*H527</f>
        <v>0.050000000000000003</v>
      </c>
      <c r="S527" s="191">
        <v>0</v>
      </c>
      <c r="T527" s="192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193" t="s">
        <v>241</v>
      </c>
      <c r="AT527" s="193" t="s">
        <v>329</v>
      </c>
      <c r="AU527" s="193" t="s">
        <v>85</v>
      </c>
      <c r="AY527" s="19" t="s">
        <v>160</v>
      </c>
      <c r="BE527" s="194">
        <f>IF(N527="základní",J527,0)</f>
        <v>0</v>
      </c>
      <c r="BF527" s="194">
        <f>IF(N527="snížená",J527,0)</f>
        <v>0</v>
      </c>
      <c r="BG527" s="194">
        <f>IF(N527="zákl. přenesená",J527,0)</f>
        <v>0</v>
      </c>
      <c r="BH527" s="194">
        <f>IF(N527="sníž. přenesená",J527,0)</f>
        <v>0</v>
      </c>
      <c r="BI527" s="194">
        <f>IF(N527="nulová",J527,0)</f>
        <v>0</v>
      </c>
      <c r="BJ527" s="19" t="s">
        <v>83</v>
      </c>
      <c r="BK527" s="194">
        <f>ROUND(I527*H527,2)</f>
        <v>0</v>
      </c>
      <c r="BL527" s="19" t="s">
        <v>561</v>
      </c>
      <c r="BM527" s="193" t="s">
        <v>728</v>
      </c>
    </row>
    <row r="528" s="14" customFormat="1">
      <c r="A528" s="14"/>
      <c r="B528" s="203"/>
      <c r="C528" s="14"/>
      <c r="D528" s="196" t="s">
        <v>168</v>
      </c>
      <c r="E528" s="204" t="s">
        <v>1</v>
      </c>
      <c r="F528" s="205" t="s">
        <v>729</v>
      </c>
      <c r="G528" s="14"/>
      <c r="H528" s="206">
        <v>0.0504</v>
      </c>
      <c r="I528" s="207"/>
      <c r="J528" s="14"/>
      <c r="K528" s="14"/>
      <c r="L528" s="203"/>
      <c r="M528" s="208"/>
      <c r="N528" s="209"/>
      <c r="O528" s="209"/>
      <c r="P528" s="209"/>
      <c r="Q528" s="209"/>
      <c r="R528" s="209"/>
      <c r="S528" s="209"/>
      <c r="T528" s="210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04" t="s">
        <v>168</v>
      </c>
      <c r="AU528" s="204" t="s">
        <v>85</v>
      </c>
      <c r="AV528" s="14" t="s">
        <v>85</v>
      </c>
      <c r="AW528" s="14" t="s">
        <v>34</v>
      </c>
      <c r="AX528" s="14" t="s">
        <v>83</v>
      </c>
      <c r="AY528" s="204" t="s">
        <v>160</v>
      </c>
    </row>
    <row r="529" s="2" customFormat="1" ht="24.15" customHeight="1">
      <c r="A529" s="38"/>
      <c r="B529" s="180"/>
      <c r="C529" s="181" t="s">
        <v>730</v>
      </c>
      <c r="D529" s="181" t="s">
        <v>162</v>
      </c>
      <c r="E529" s="182" t="s">
        <v>731</v>
      </c>
      <c r="F529" s="183" t="s">
        <v>732</v>
      </c>
      <c r="G529" s="184" t="s">
        <v>165</v>
      </c>
      <c r="H529" s="185">
        <v>14</v>
      </c>
      <c r="I529" s="186"/>
      <c r="J529" s="187">
        <f>ROUND(I529*H529,2)</f>
        <v>0</v>
      </c>
      <c r="K529" s="188"/>
      <c r="L529" s="39"/>
      <c r="M529" s="189" t="s">
        <v>1</v>
      </c>
      <c r="N529" s="190" t="s">
        <v>41</v>
      </c>
      <c r="O529" s="77"/>
      <c r="P529" s="191">
        <f>O529*H529</f>
        <v>0</v>
      </c>
      <c r="Q529" s="191">
        <v>0</v>
      </c>
      <c r="R529" s="191">
        <f>Q529*H529</f>
        <v>0</v>
      </c>
      <c r="S529" s="191">
        <v>0</v>
      </c>
      <c r="T529" s="192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193" t="s">
        <v>561</v>
      </c>
      <c r="AT529" s="193" t="s">
        <v>162</v>
      </c>
      <c r="AU529" s="193" t="s">
        <v>85</v>
      </c>
      <c r="AY529" s="19" t="s">
        <v>160</v>
      </c>
      <c r="BE529" s="194">
        <f>IF(N529="základní",J529,0)</f>
        <v>0</v>
      </c>
      <c r="BF529" s="194">
        <f>IF(N529="snížená",J529,0)</f>
        <v>0</v>
      </c>
      <c r="BG529" s="194">
        <f>IF(N529="zákl. přenesená",J529,0)</f>
        <v>0</v>
      </c>
      <c r="BH529" s="194">
        <f>IF(N529="sníž. přenesená",J529,0)</f>
        <v>0</v>
      </c>
      <c r="BI529" s="194">
        <f>IF(N529="nulová",J529,0)</f>
        <v>0</v>
      </c>
      <c r="BJ529" s="19" t="s">
        <v>83</v>
      </c>
      <c r="BK529" s="194">
        <f>ROUND(I529*H529,2)</f>
        <v>0</v>
      </c>
      <c r="BL529" s="19" t="s">
        <v>561</v>
      </c>
      <c r="BM529" s="193" t="s">
        <v>733</v>
      </c>
    </row>
    <row r="530" s="14" customFormat="1">
      <c r="A530" s="14"/>
      <c r="B530" s="203"/>
      <c r="C530" s="14"/>
      <c r="D530" s="196" t="s">
        <v>168</v>
      </c>
      <c r="E530" s="204" t="s">
        <v>1</v>
      </c>
      <c r="F530" s="205" t="s">
        <v>272</v>
      </c>
      <c r="G530" s="14"/>
      <c r="H530" s="206">
        <v>14</v>
      </c>
      <c r="I530" s="207"/>
      <c r="J530" s="14"/>
      <c r="K530" s="14"/>
      <c r="L530" s="203"/>
      <c r="M530" s="208"/>
      <c r="N530" s="209"/>
      <c r="O530" s="209"/>
      <c r="P530" s="209"/>
      <c r="Q530" s="209"/>
      <c r="R530" s="209"/>
      <c r="S530" s="209"/>
      <c r="T530" s="210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04" t="s">
        <v>168</v>
      </c>
      <c r="AU530" s="204" t="s">
        <v>85</v>
      </c>
      <c r="AV530" s="14" t="s">
        <v>85</v>
      </c>
      <c r="AW530" s="14" t="s">
        <v>34</v>
      </c>
      <c r="AX530" s="14" t="s">
        <v>76</v>
      </c>
      <c r="AY530" s="204" t="s">
        <v>160</v>
      </c>
    </row>
    <row r="531" s="15" customFormat="1">
      <c r="A531" s="15"/>
      <c r="B531" s="211"/>
      <c r="C531" s="15"/>
      <c r="D531" s="196" t="s">
        <v>168</v>
      </c>
      <c r="E531" s="212" t="s">
        <v>1</v>
      </c>
      <c r="F531" s="213" t="s">
        <v>171</v>
      </c>
      <c r="G531" s="15"/>
      <c r="H531" s="214">
        <v>14</v>
      </c>
      <c r="I531" s="215"/>
      <c r="J531" s="15"/>
      <c r="K531" s="15"/>
      <c r="L531" s="211"/>
      <c r="M531" s="216"/>
      <c r="N531" s="217"/>
      <c r="O531" s="217"/>
      <c r="P531" s="217"/>
      <c r="Q531" s="217"/>
      <c r="R531" s="217"/>
      <c r="S531" s="217"/>
      <c r="T531" s="218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12" t="s">
        <v>168</v>
      </c>
      <c r="AU531" s="212" t="s">
        <v>85</v>
      </c>
      <c r="AV531" s="15" t="s">
        <v>166</v>
      </c>
      <c r="AW531" s="15" t="s">
        <v>34</v>
      </c>
      <c r="AX531" s="15" t="s">
        <v>83</v>
      </c>
      <c r="AY531" s="212" t="s">
        <v>160</v>
      </c>
    </row>
    <row r="532" s="2" customFormat="1" ht="16.5" customHeight="1">
      <c r="A532" s="38"/>
      <c r="B532" s="180"/>
      <c r="C532" s="227" t="s">
        <v>734</v>
      </c>
      <c r="D532" s="227" t="s">
        <v>329</v>
      </c>
      <c r="E532" s="228" t="s">
        <v>726</v>
      </c>
      <c r="F532" s="229" t="s">
        <v>727</v>
      </c>
      <c r="G532" s="230" t="s">
        <v>205</v>
      </c>
      <c r="H532" s="231">
        <v>0.014999999999999999</v>
      </c>
      <c r="I532" s="232"/>
      <c r="J532" s="233">
        <f>ROUND(I532*H532,2)</f>
        <v>0</v>
      </c>
      <c r="K532" s="234"/>
      <c r="L532" s="235"/>
      <c r="M532" s="236" t="s">
        <v>1</v>
      </c>
      <c r="N532" s="237" t="s">
        <v>41</v>
      </c>
      <c r="O532" s="77"/>
      <c r="P532" s="191">
        <f>O532*H532</f>
        <v>0</v>
      </c>
      <c r="Q532" s="191">
        <v>1</v>
      </c>
      <c r="R532" s="191">
        <f>Q532*H532</f>
        <v>0.014999999999999999</v>
      </c>
      <c r="S532" s="191">
        <v>0</v>
      </c>
      <c r="T532" s="192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193" t="s">
        <v>241</v>
      </c>
      <c r="AT532" s="193" t="s">
        <v>329</v>
      </c>
      <c r="AU532" s="193" t="s">
        <v>85</v>
      </c>
      <c r="AY532" s="19" t="s">
        <v>160</v>
      </c>
      <c r="BE532" s="194">
        <f>IF(N532="základní",J532,0)</f>
        <v>0</v>
      </c>
      <c r="BF532" s="194">
        <f>IF(N532="snížená",J532,0)</f>
        <v>0</v>
      </c>
      <c r="BG532" s="194">
        <f>IF(N532="zákl. přenesená",J532,0)</f>
        <v>0</v>
      </c>
      <c r="BH532" s="194">
        <f>IF(N532="sníž. přenesená",J532,0)</f>
        <v>0</v>
      </c>
      <c r="BI532" s="194">
        <f>IF(N532="nulová",J532,0)</f>
        <v>0</v>
      </c>
      <c r="BJ532" s="19" t="s">
        <v>83</v>
      </c>
      <c r="BK532" s="194">
        <f>ROUND(I532*H532,2)</f>
        <v>0</v>
      </c>
      <c r="BL532" s="19" t="s">
        <v>561</v>
      </c>
      <c r="BM532" s="193" t="s">
        <v>735</v>
      </c>
    </row>
    <row r="533" s="14" customFormat="1">
      <c r="A533" s="14"/>
      <c r="B533" s="203"/>
      <c r="C533" s="14"/>
      <c r="D533" s="196" t="s">
        <v>168</v>
      </c>
      <c r="E533" s="204" t="s">
        <v>1</v>
      </c>
      <c r="F533" s="205" t="s">
        <v>736</v>
      </c>
      <c r="G533" s="14"/>
      <c r="H533" s="206">
        <v>0.015400000000000001</v>
      </c>
      <c r="I533" s="207"/>
      <c r="J533" s="14"/>
      <c r="K533" s="14"/>
      <c r="L533" s="203"/>
      <c r="M533" s="208"/>
      <c r="N533" s="209"/>
      <c r="O533" s="209"/>
      <c r="P533" s="209"/>
      <c r="Q533" s="209"/>
      <c r="R533" s="209"/>
      <c r="S533" s="209"/>
      <c r="T533" s="210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04" t="s">
        <v>168</v>
      </c>
      <c r="AU533" s="204" t="s">
        <v>85</v>
      </c>
      <c r="AV533" s="14" t="s">
        <v>85</v>
      </c>
      <c r="AW533" s="14" t="s">
        <v>34</v>
      </c>
      <c r="AX533" s="14" t="s">
        <v>83</v>
      </c>
      <c r="AY533" s="204" t="s">
        <v>160</v>
      </c>
    </row>
    <row r="534" s="2" customFormat="1" ht="24.15" customHeight="1">
      <c r="A534" s="38"/>
      <c r="B534" s="180"/>
      <c r="C534" s="181" t="s">
        <v>737</v>
      </c>
      <c r="D534" s="181" t="s">
        <v>162</v>
      </c>
      <c r="E534" s="182" t="s">
        <v>738</v>
      </c>
      <c r="F534" s="183" t="s">
        <v>739</v>
      </c>
      <c r="G534" s="184" t="s">
        <v>165</v>
      </c>
      <c r="H534" s="185">
        <v>48</v>
      </c>
      <c r="I534" s="186"/>
      <c r="J534" s="187">
        <f>ROUND(I534*H534,2)</f>
        <v>0</v>
      </c>
      <c r="K534" s="188"/>
      <c r="L534" s="39"/>
      <c r="M534" s="189" t="s">
        <v>1</v>
      </c>
      <c r="N534" s="190" t="s">
        <v>41</v>
      </c>
      <c r="O534" s="77"/>
      <c r="P534" s="191">
        <f>O534*H534</f>
        <v>0</v>
      </c>
      <c r="Q534" s="191">
        <v>0.00040000000000000002</v>
      </c>
      <c r="R534" s="191">
        <f>Q534*H534</f>
        <v>0.019200000000000002</v>
      </c>
      <c r="S534" s="191">
        <v>0</v>
      </c>
      <c r="T534" s="192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193" t="s">
        <v>561</v>
      </c>
      <c r="AT534" s="193" t="s">
        <v>162</v>
      </c>
      <c r="AU534" s="193" t="s">
        <v>85</v>
      </c>
      <c r="AY534" s="19" t="s">
        <v>160</v>
      </c>
      <c r="BE534" s="194">
        <f>IF(N534="základní",J534,0)</f>
        <v>0</v>
      </c>
      <c r="BF534" s="194">
        <f>IF(N534="snížená",J534,0)</f>
        <v>0</v>
      </c>
      <c r="BG534" s="194">
        <f>IF(N534="zákl. přenesená",J534,0)</f>
        <v>0</v>
      </c>
      <c r="BH534" s="194">
        <f>IF(N534="sníž. přenesená",J534,0)</f>
        <v>0</v>
      </c>
      <c r="BI534" s="194">
        <f>IF(N534="nulová",J534,0)</f>
        <v>0</v>
      </c>
      <c r="BJ534" s="19" t="s">
        <v>83</v>
      </c>
      <c r="BK534" s="194">
        <f>ROUND(I534*H534,2)</f>
        <v>0</v>
      </c>
      <c r="BL534" s="19" t="s">
        <v>561</v>
      </c>
      <c r="BM534" s="193" t="s">
        <v>740</v>
      </c>
    </row>
    <row r="535" s="13" customFormat="1">
      <c r="A535" s="13"/>
      <c r="B535" s="195"/>
      <c r="C535" s="13"/>
      <c r="D535" s="196" t="s">
        <v>168</v>
      </c>
      <c r="E535" s="197" t="s">
        <v>1</v>
      </c>
      <c r="F535" s="198" t="s">
        <v>724</v>
      </c>
      <c r="G535" s="13"/>
      <c r="H535" s="197" t="s">
        <v>1</v>
      </c>
      <c r="I535" s="199"/>
      <c r="J535" s="13"/>
      <c r="K535" s="13"/>
      <c r="L535" s="195"/>
      <c r="M535" s="200"/>
      <c r="N535" s="201"/>
      <c r="O535" s="201"/>
      <c r="P535" s="201"/>
      <c r="Q535" s="201"/>
      <c r="R535" s="201"/>
      <c r="S535" s="201"/>
      <c r="T535" s="20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197" t="s">
        <v>168</v>
      </c>
      <c r="AU535" s="197" t="s">
        <v>85</v>
      </c>
      <c r="AV535" s="13" t="s">
        <v>83</v>
      </c>
      <c r="AW535" s="13" t="s">
        <v>34</v>
      </c>
      <c r="AX535" s="13" t="s">
        <v>76</v>
      </c>
      <c r="AY535" s="197" t="s">
        <v>160</v>
      </c>
    </row>
    <row r="536" s="14" customFormat="1">
      <c r="A536" s="14"/>
      <c r="B536" s="203"/>
      <c r="C536" s="14"/>
      <c r="D536" s="196" t="s">
        <v>168</v>
      </c>
      <c r="E536" s="204" t="s">
        <v>1</v>
      </c>
      <c r="F536" s="205" t="s">
        <v>222</v>
      </c>
      <c r="G536" s="14"/>
      <c r="H536" s="206">
        <v>20</v>
      </c>
      <c r="I536" s="207"/>
      <c r="J536" s="14"/>
      <c r="K536" s="14"/>
      <c r="L536" s="203"/>
      <c r="M536" s="208"/>
      <c r="N536" s="209"/>
      <c r="O536" s="209"/>
      <c r="P536" s="209"/>
      <c r="Q536" s="209"/>
      <c r="R536" s="209"/>
      <c r="S536" s="209"/>
      <c r="T536" s="210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04" t="s">
        <v>168</v>
      </c>
      <c r="AU536" s="204" t="s">
        <v>85</v>
      </c>
      <c r="AV536" s="14" t="s">
        <v>85</v>
      </c>
      <c r="AW536" s="14" t="s">
        <v>34</v>
      </c>
      <c r="AX536" s="14" t="s">
        <v>76</v>
      </c>
      <c r="AY536" s="204" t="s">
        <v>160</v>
      </c>
    </row>
    <row r="537" s="13" customFormat="1">
      <c r="A537" s="13"/>
      <c r="B537" s="195"/>
      <c r="C537" s="13"/>
      <c r="D537" s="196" t="s">
        <v>168</v>
      </c>
      <c r="E537" s="197" t="s">
        <v>1</v>
      </c>
      <c r="F537" s="198" t="s">
        <v>226</v>
      </c>
      <c r="G537" s="13"/>
      <c r="H537" s="197" t="s">
        <v>1</v>
      </c>
      <c r="I537" s="199"/>
      <c r="J537" s="13"/>
      <c r="K537" s="13"/>
      <c r="L537" s="195"/>
      <c r="M537" s="200"/>
      <c r="N537" s="201"/>
      <c r="O537" s="201"/>
      <c r="P537" s="201"/>
      <c r="Q537" s="201"/>
      <c r="R537" s="201"/>
      <c r="S537" s="201"/>
      <c r="T537" s="202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197" t="s">
        <v>168</v>
      </c>
      <c r="AU537" s="197" t="s">
        <v>85</v>
      </c>
      <c r="AV537" s="13" t="s">
        <v>83</v>
      </c>
      <c r="AW537" s="13" t="s">
        <v>34</v>
      </c>
      <c r="AX537" s="13" t="s">
        <v>76</v>
      </c>
      <c r="AY537" s="197" t="s">
        <v>160</v>
      </c>
    </row>
    <row r="538" s="14" customFormat="1">
      <c r="A538" s="14"/>
      <c r="B538" s="203"/>
      <c r="C538" s="14"/>
      <c r="D538" s="196" t="s">
        <v>168</v>
      </c>
      <c r="E538" s="204" t="s">
        <v>1</v>
      </c>
      <c r="F538" s="205" t="s">
        <v>190</v>
      </c>
      <c r="G538" s="14"/>
      <c r="H538" s="206">
        <v>28</v>
      </c>
      <c r="I538" s="207"/>
      <c r="J538" s="14"/>
      <c r="K538" s="14"/>
      <c r="L538" s="203"/>
      <c r="M538" s="208"/>
      <c r="N538" s="209"/>
      <c r="O538" s="209"/>
      <c r="P538" s="209"/>
      <c r="Q538" s="209"/>
      <c r="R538" s="209"/>
      <c r="S538" s="209"/>
      <c r="T538" s="210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04" t="s">
        <v>168</v>
      </c>
      <c r="AU538" s="204" t="s">
        <v>85</v>
      </c>
      <c r="AV538" s="14" t="s">
        <v>85</v>
      </c>
      <c r="AW538" s="14" t="s">
        <v>34</v>
      </c>
      <c r="AX538" s="14" t="s">
        <v>76</v>
      </c>
      <c r="AY538" s="204" t="s">
        <v>160</v>
      </c>
    </row>
    <row r="539" s="15" customFormat="1">
      <c r="A539" s="15"/>
      <c r="B539" s="211"/>
      <c r="C539" s="15"/>
      <c r="D539" s="196" t="s">
        <v>168</v>
      </c>
      <c r="E539" s="212" t="s">
        <v>1</v>
      </c>
      <c r="F539" s="213" t="s">
        <v>171</v>
      </c>
      <c r="G539" s="15"/>
      <c r="H539" s="214">
        <v>48</v>
      </c>
      <c r="I539" s="215"/>
      <c r="J539" s="15"/>
      <c r="K539" s="15"/>
      <c r="L539" s="211"/>
      <c r="M539" s="216"/>
      <c r="N539" s="217"/>
      <c r="O539" s="217"/>
      <c r="P539" s="217"/>
      <c r="Q539" s="217"/>
      <c r="R539" s="217"/>
      <c r="S539" s="217"/>
      <c r="T539" s="218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12" t="s">
        <v>168</v>
      </c>
      <c r="AU539" s="212" t="s">
        <v>85</v>
      </c>
      <c r="AV539" s="15" t="s">
        <v>166</v>
      </c>
      <c r="AW539" s="15" t="s">
        <v>34</v>
      </c>
      <c r="AX539" s="15" t="s">
        <v>83</v>
      </c>
      <c r="AY539" s="212" t="s">
        <v>160</v>
      </c>
    </row>
    <row r="540" s="2" customFormat="1" ht="37.8" customHeight="1">
      <c r="A540" s="38"/>
      <c r="B540" s="180"/>
      <c r="C540" s="227" t="s">
        <v>741</v>
      </c>
      <c r="D540" s="227" t="s">
        <v>329</v>
      </c>
      <c r="E540" s="228" t="s">
        <v>742</v>
      </c>
      <c r="F540" s="229" t="s">
        <v>743</v>
      </c>
      <c r="G540" s="230" t="s">
        <v>165</v>
      </c>
      <c r="H540" s="231">
        <v>55.944000000000003</v>
      </c>
      <c r="I540" s="232"/>
      <c r="J540" s="233">
        <f>ROUND(I540*H540,2)</f>
        <v>0</v>
      </c>
      <c r="K540" s="234"/>
      <c r="L540" s="235"/>
      <c r="M540" s="236" t="s">
        <v>1</v>
      </c>
      <c r="N540" s="237" t="s">
        <v>41</v>
      </c>
      <c r="O540" s="77"/>
      <c r="P540" s="191">
        <f>O540*H540</f>
        <v>0</v>
      </c>
      <c r="Q540" s="191">
        <v>0.0044999999999999997</v>
      </c>
      <c r="R540" s="191">
        <f>Q540*H540</f>
        <v>0.25174799999999997</v>
      </c>
      <c r="S540" s="191">
        <v>0</v>
      </c>
      <c r="T540" s="192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193" t="s">
        <v>241</v>
      </c>
      <c r="AT540" s="193" t="s">
        <v>329</v>
      </c>
      <c r="AU540" s="193" t="s">
        <v>85</v>
      </c>
      <c r="AY540" s="19" t="s">
        <v>160</v>
      </c>
      <c r="BE540" s="194">
        <f>IF(N540="základní",J540,0)</f>
        <v>0</v>
      </c>
      <c r="BF540" s="194">
        <f>IF(N540="snížená",J540,0)</f>
        <v>0</v>
      </c>
      <c r="BG540" s="194">
        <f>IF(N540="zákl. přenesená",J540,0)</f>
        <v>0</v>
      </c>
      <c r="BH540" s="194">
        <f>IF(N540="sníž. přenesená",J540,0)</f>
        <v>0</v>
      </c>
      <c r="BI540" s="194">
        <f>IF(N540="nulová",J540,0)</f>
        <v>0</v>
      </c>
      <c r="BJ540" s="19" t="s">
        <v>83</v>
      </c>
      <c r="BK540" s="194">
        <f>ROUND(I540*H540,2)</f>
        <v>0</v>
      </c>
      <c r="BL540" s="19" t="s">
        <v>561</v>
      </c>
      <c r="BM540" s="193" t="s">
        <v>744</v>
      </c>
    </row>
    <row r="541" s="14" customFormat="1">
      <c r="A541" s="14"/>
      <c r="B541" s="203"/>
      <c r="C541" s="14"/>
      <c r="D541" s="196" t="s">
        <v>168</v>
      </c>
      <c r="E541" s="204" t="s">
        <v>1</v>
      </c>
      <c r="F541" s="205" t="s">
        <v>745</v>
      </c>
      <c r="G541" s="14"/>
      <c r="H541" s="206">
        <v>55.944000000000003</v>
      </c>
      <c r="I541" s="207"/>
      <c r="J541" s="14"/>
      <c r="K541" s="14"/>
      <c r="L541" s="203"/>
      <c r="M541" s="208"/>
      <c r="N541" s="209"/>
      <c r="O541" s="209"/>
      <c r="P541" s="209"/>
      <c r="Q541" s="209"/>
      <c r="R541" s="209"/>
      <c r="S541" s="209"/>
      <c r="T541" s="210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04" t="s">
        <v>168</v>
      </c>
      <c r="AU541" s="204" t="s">
        <v>85</v>
      </c>
      <c r="AV541" s="14" t="s">
        <v>85</v>
      </c>
      <c r="AW541" s="14" t="s">
        <v>34</v>
      </c>
      <c r="AX541" s="14" t="s">
        <v>83</v>
      </c>
      <c r="AY541" s="204" t="s">
        <v>160</v>
      </c>
    </row>
    <row r="542" s="2" customFormat="1" ht="24.15" customHeight="1">
      <c r="A542" s="38"/>
      <c r="B542" s="180"/>
      <c r="C542" s="181" t="s">
        <v>746</v>
      </c>
      <c r="D542" s="181" t="s">
        <v>162</v>
      </c>
      <c r="E542" s="182" t="s">
        <v>747</v>
      </c>
      <c r="F542" s="183" t="s">
        <v>748</v>
      </c>
      <c r="G542" s="184" t="s">
        <v>165</v>
      </c>
      <c r="H542" s="185">
        <v>14</v>
      </c>
      <c r="I542" s="186"/>
      <c r="J542" s="187">
        <f>ROUND(I542*H542,2)</f>
        <v>0</v>
      </c>
      <c r="K542" s="188"/>
      <c r="L542" s="39"/>
      <c r="M542" s="189" t="s">
        <v>1</v>
      </c>
      <c r="N542" s="190" t="s">
        <v>41</v>
      </c>
      <c r="O542" s="77"/>
      <c r="P542" s="191">
        <f>O542*H542</f>
        <v>0</v>
      </c>
      <c r="Q542" s="191">
        <v>0.00040000000000000002</v>
      </c>
      <c r="R542" s="191">
        <f>Q542*H542</f>
        <v>0.0055999999999999999</v>
      </c>
      <c r="S542" s="191">
        <v>0</v>
      </c>
      <c r="T542" s="192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193" t="s">
        <v>561</v>
      </c>
      <c r="AT542" s="193" t="s">
        <v>162</v>
      </c>
      <c r="AU542" s="193" t="s">
        <v>85</v>
      </c>
      <c r="AY542" s="19" t="s">
        <v>160</v>
      </c>
      <c r="BE542" s="194">
        <f>IF(N542="základní",J542,0)</f>
        <v>0</v>
      </c>
      <c r="BF542" s="194">
        <f>IF(N542="snížená",J542,0)</f>
        <v>0</v>
      </c>
      <c r="BG542" s="194">
        <f>IF(N542="zákl. přenesená",J542,0)</f>
        <v>0</v>
      </c>
      <c r="BH542" s="194">
        <f>IF(N542="sníž. přenesená",J542,0)</f>
        <v>0</v>
      </c>
      <c r="BI542" s="194">
        <f>IF(N542="nulová",J542,0)</f>
        <v>0</v>
      </c>
      <c r="BJ542" s="19" t="s">
        <v>83</v>
      </c>
      <c r="BK542" s="194">
        <f>ROUND(I542*H542,2)</f>
        <v>0</v>
      </c>
      <c r="BL542" s="19" t="s">
        <v>561</v>
      </c>
      <c r="BM542" s="193" t="s">
        <v>749</v>
      </c>
    </row>
    <row r="543" s="2" customFormat="1" ht="37.8" customHeight="1">
      <c r="A543" s="38"/>
      <c r="B543" s="180"/>
      <c r="C543" s="227" t="s">
        <v>750</v>
      </c>
      <c r="D543" s="227" t="s">
        <v>329</v>
      </c>
      <c r="E543" s="228" t="s">
        <v>742</v>
      </c>
      <c r="F543" s="229" t="s">
        <v>743</v>
      </c>
      <c r="G543" s="230" t="s">
        <v>165</v>
      </c>
      <c r="H543" s="231">
        <v>17.094000000000001</v>
      </c>
      <c r="I543" s="232"/>
      <c r="J543" s="233">
        <f>ROUND(I543*H543,2)</f>
        <v>0</v>
      </c>
      <c r="K543" s="234"/>
      <c r="L543" s="235"/>
      <c r="M543" s="236" t="s">
        <v>1</v>
      </c>
      <c r="N543" s="237" t="s">
        <v>41</v>
      </c>
      <c r="O543" s="77"/>
      <c r="P543" s="191">
        <f>O543*H543</f>
        <v>0</v>
      </c>
      <c r="Q543" s="191">
        <v>0.0044999999999999997</v>
      </c>
      <c r="R543" s="191">
        <f>Q543*H543</f>
        <v>0.076923000000000005</v>
      </c>
      <c r="S543" s="191">
        <v>0</v>
      </c>
      <c r="T543" s="192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193" t="s">
        <v>241</v>
      </c>
      <c r="AT543" s="193" t="s">
        <v>329</v>
      </c>
      <c r="AU543" s="193" t="s">
        <v>85</v>
      </c>
      <c r="AY543" s="19" t="s">
        <v>160</v>
      </c>
      <c r="BE543" s="194">
        <f>IF(N543="základní",J543,0)</f>
        <v>0</v>
      </c>
      <c r="BF543" s="194">
        <f>IF(N543="snížená",J543,0)</f>
        <v>0</v>
      </c>
      <c r="BG543" s="194">
        <f>IF(N543="zákl. přenesená",J543,0)</f>
        <v>0</v>
      </c>
      <c r="BH543" s="194">
        <f>IF(N543="sníž. přenesená",J543,0)</f>
        <v>0</v>
      </c>
      <c r="BI543" s="194">
        <f>IF(N543="nulová",J543,0)</f>
        <v>0</v>
      </c>
      <c r="BJ543" s="19" t="s">
        <v>83</v>
      </c>
      <c r="BK543" s="194">
        <f>ROUND(I543*H543,2)</f>
        <v>0</v>
      </c>
      <c r="BL543" s="19" t="s">
        <v>561</v>
      </c>
      <c r="BM543" s="193" t="s">
        <v>751</v>
      </c>
    </row>
    <row r="544" s="14" customFormat="1">
      <c r="A544" s="14"/>
      <c r="B544" s="203"/>
      <c r="C544" s="14"/>
      <c r="D544" s="196" t="s">
        <v>168</v>
      </c>
      <c r="E544" s="204" t="s">
        <v>1</v>
      </c>
      <c r="F544" s="205" t="s">
        <v>752</v>
      </c>
      <c r="G544" s="14"/>
      <c r="H544" s="206">
        <v>17.094000000000001</v>
      </c>
      <c r="I544" s="207"/>
      <c r="J544" s="14"/>
      <c r="K544" s="14"/>
      <c r="L544" s="203"/>
      <c r="M544" s="208"/>
      <c r="N544" s="209"/>
      <c r="O544" s="209"/>
      <c r="P544" s="209"/>
      <c r="Q544" s="209"/>
      <c r="R544" s="209"/>
      <c r="S544" s="209"/>
      <c r="T544" s="210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04" t="s">
        <v>168</v>
      </c>
      <c r="AU544" s="204" t="s">
        <v>85</v>
      </c>
      <c r="AV544" s="14" t="s">
        <v>85</v>
      </c>
      <c r="AW544" s="14" t="s">
        <v>34</v>
      </c>
      <c r="AX544" s="14" t="s">
        <v>83</v>
      </c>
      <c r="AY544" s="204" t="s">
        <v>160</v>
      </c>
    </row>
    <row r="545" s="2" customFormat="1" ht="24.15" customHeight="1">
      <c r="A545" s="38"/>
      <c r="B545" s="180"/>
      <c r="C545" s="181" t="s">
        <v>753</v>
      </c>
      <c r="D545" s="181" t="s">
        <v>162</v>
      </c>
      <c r="E545" s="182" t="s">
        <v>754</v>
      </c>
      <c r="F545" s="183" t="s">
        <v>755</v>
      </c>
      <c r="G545" s="184" t="s">
        <v>165</v>
      </c>
      <c r="H545" s="185">
        <v>1.8500000000000001</v>
      </c>
      <c r="I545" s="186"/>
      <c r="J545" s="187">
        <f>ROUND(I545*H545,2)</f>
        <v>0</v>
      </c>
      <c r="K545" s="188"/>
      <c r="L545" s="39"/>
      <c r="M545" s="189" t="s">
        <v>1</v>
      </c>
      <c r="N545" s="190" t="s">
        <v>41</v>
      </c>
      <c r="O545" s="77"/>
      <c r="P545" s="191">
        <f>O545*H545</f>
        <v>0</v>
      </c>
      <c r="Q545" s="191">
        <v>0</v>
      </c>
      <c r="R545" s="191">
        <f>Q545*H545</f>
        <v>0</v>
      </c>
      <c r="S545" s="191">
        <v>0</v>
      </c>
      <c r="T545" s="192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193" t="s">
        <v>561</v>
      </c>
      <c r="AT545" s="193" t="s">
        <v>162</v>
      </c>
      <c r="AU545" s="193" t="s">
        <v>85</v>
      </c>
      <c r="AY545" s="19" t="s">
        <v>160</v>
      </c>
      <c r="BE545" s="194">
        <f>IF(N545="základní",J545,0)</f>
        <v>0</v>
      </c>
      <c r="BF545" s="194">
        <f>IF(N545="snížená",J545,0)</f>
        <v>0</v>
      </c>
      <c r="BG545" s="194">
        <f>IF(N545="zákl. přenesená",J545,0)</f>
        <v>0</v>
      </c>
      <c r="BH545" s="194">
        <f>IF(N545="sníž. přenesená",J545,0)</f>
        <v>0</v>
      </c>
      <c r="BI545" s="194">
        <f>IF(N545="nulová",J545,0)</f>
        <v>0</v>
      </c>
      <c r="BJ545" s="19" t="s">
        <v>83</v>
      </c>
      <c r="BK545" s="194">
        <f>ROUND(I545*H545,2)</f>
        <v>0</v>
      </c>
      <c r="BL545" s="19" t="s">
        <v>561</v>
      </c>
      <c r="BM545" s="193" t="s">
        <v>756</v>
      </c>
    </row>
    <row r="546" s="14" customFormat="1">
      <c r="A546" s="14"/>
      <c r="B546" s="203"/>
      <c r="C546" s="14"/>
      <c r="D546" s="196" t="s">
        <v>168</v>
      </c>
      <c r="E546" s="204" t="s">
        <v>1</v>
      </c>
      <c r="F546" s="205" t="s">
        <v>757</v>
      </c>
      <c r="G546" s="14"/>
      <c r="H546" s="206">
        <v>0.84999999999999998</v>
      </c>
      <c r="I546" s="207"/>
      <c r="J546" s="14"/>
      <c r="K546" s="14"/>
      <c r="L546" s="203"/>
      <c r="M546" s="208"/>
      <c r="N546" s="209"/>
      <c r="O546" s="209"/>
      <c r="P546" s="209"/>
      <c r="Q546" s="209"/>
      <c r="R546" s="209"/>
      <c r="S546" s="209"/>
      <c r="T546" s="210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04" t="s">
        <v>168</v>
      </c>
      <c r="AU546" s="204" t="s">
        <v>85</v>
      </c>
      <c r="AV546" s="14" t="s">
        <v>85</v>
      </c>
      <c r="AW546" s="14" t="s">
        <v>34</v>
      </c>
      <c r="AX546" s="14" t="s">
        <v>76</v>
      </c>
      <c r="AY546" s="204" t="s">
        <v>160</v>
      </c>
    </row>
    <row r="547" s="14" customFormat="1">
      <c r="A547" s="14"/>
      <c r="B547" s="203"/>
      <c r="C547" s="14"/>
      <c r="D547" s="196" t="s">
        <v>168</v>
      </c>
      <c r="E547" s="204" t="s">
        <v>1</v>
      </c>
      <c r="F547" s="205" t="s">
        <v>758</v>
      </c>
      <c r="G547" s="14"/>
      <c r="H547" s="206">
        <v>1</v>
      </c>
      <c r="I547" s="207"/>
      <c r="J547" s="14"/>
      <c r="K547" s="14"/>
      <c r="L547" s="203"/>
      <c r="M547" s="208"/>
      <c r="N547" s="209"/>
      <c r="O547" s="209"/>
      <c r="P547" s="209"/>
      <c r="Q547" s="209"/>
      <c r="R547" s="209"/>
      <c r="S547" s="209"/>
      <c r="T547" s="210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04" t="s">
        <v>168</v>
      </c>
      <c r="AU547" s="204" t="s">
        <v>85</v>
      </c>
      <c r="AV547" s="14" t="s">
        <v>85</v>
      </c>
      <c r="AW547" s="14" t="s">
        <v>34</v>
      </c>
      <c r="AX547" s="14" t="s">
        <v>76</v>
      </c>
      <c r="AY547" s="204" t="s">
        <v>160</v>
      </c>
    </row>
    <row r="548" s="15" customFormat="1">
      <c r="A548" s="15"/>
      <c r="B548" s="211"/>
      <c r="C548" s="15"/>
      <c r="D548" s="196" t="s">
        <v>168</v>
      </c>
      <c r="E548" s="212" t="s">
        <v>1</v>
      </c>
      <c r="F548" s="213" t="s">
        <v>171</v>
      </c>
      <c r="G548" s="15"/>
      <c r="H548" s="214">
        <v>1.8500000000000001</v>
      </c>
      <c r="I548" s="215"/>
      <c r="J548" s="15"/>
      <c r="K548" s="15"/>
      <c r="L548" s="211"/>
      <c r="M548" s="216"/>
      <c r="N548" s="217"/>
      <c r="O548" s="217"/>
      <c r="P548" s="217"/>
      <c r="Q548" s="217"/>
      <c r="R548" s="217"/>
      <c r="S548" s="217"/>
      <c r="T548" s="218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12" t="s">
        <v>168</v>
      </c>
      <c r="AU548" s="212" t="s">
        <v>85</v>
      </c>
      <c r="AV548" s="15" t="s">
        <v>166</v>
      </c>
      <c r="AW548" s="15" t="s">
        <v>34</v>
      </c>
      <c r="AX548" s="15" t="s">
        <v>83</v>
      </c>
      <c r="AY548" s="212" t="s">
        <v>160</v>
      </c>
    </row>
    <row r="549" s="2" customFormat="1" ht="16.5" customHeight="1">
      <c r="A549" s="38"/>
      <c r="B549" s="180"/>
      <c r="C549" s="227" t="s">
        <v>759</v>
      </c>
      <c r="D549" s="227" t="s">
        <v>329</v>
      </c>
      <c r="E549" s="228" t="s">
        <v>760</v>
      </c>
      <c r="F549" s="229" t="s">
        <v>761</v>
      </c>
      <c r="G549" s="230" t="s">
        <v>762</v>
      </c>
      <c r="H549" s="231">
        <v>5.5359999999999996</v>
      </c>
      <c r="I549" s="232"/>
      <c r="J549" s="233">
        <f>ROUND(I549*H549,2)</f>
        <v>0</v>
      </c>
      <c r="K549" s="234"/>
      <c r="L549" s="235"/>
      <c r="M549" s="236" t="s">
        <v>1</v>
      </c>
      <c r="N549" s="237" t="s">
        <v>41</v>
      </c>
      <c r="O549" s="77"/>
      <c r="P549" s="191">
        <f>O549*H549</f>
        <v>0</v>
      </c>
      <c r="Q549" s="191">
        <v>0.001</v>
      </c>
      <c r="R549" s="191">
        <f>Q549*H549</f>
        <v>0.0055360000000000001</v>
      </c>
      <c r="S549" s="191">
        <v>0</v>
      </c>
      <c r="T549" s="192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193" t="s">
        <v>241</v>
      </c>
      <c r="AT549" s="193" t="s">
        <v>329</v>
      </c>
      <c r="AU549" s="193" t="s">
        <v>85</v>
      </c>
      <c r="AY549" s="19" t="s">
        <v>160</v>
      </c>
      <c r="BE549" s="194">
        <f>IF(N549="základní",J549,0)</f>
        <v>0</v>
      </c>
      <c r="BF549" s="194">
        <f>IF(N549="snížená",J549,0)</f>
        <v>0</v>
      </c>
      <c r="BG549" s="194">
        <f>IF(N549="zákl. přenesená",J549,0)</f>
        <v>0</v>
      </c>
      <c r="BH549" s="194">
        <f>IF(N549="sníž. přenesená",J549,0)</f>
        <v>0</v>
      </c>
      <c r="BI549" s="194">
        <f>IF(N549="nulová",J549,0)</f>
        <v>0</v>
      </c>
      <c r="BJ549" s="19" t="s">
        <v>83</v>
      </c>
      <c r="BK549" s="194">
        <f>ROUND(I549*H549,2)</f>
        <v>0</v>
      </c>
      <c r="BL549" s="19" t="s">
        <v>561</v>
      </c>
      <c r="BM549" s="193" t="s">
        <v>763</v>
      </c>
    </row>
    <row r="550" s="14" customFormat="1">
      <c r="A550" s="14"/>
      <c r="B550" s="203"/>
      <c r="C550" s="14"/>
      <c r="D550" s="196" t="s">
        <v>168</v>
      </c>
      <c r="E550" s="204" t="s">
        <v>1</v>
      </c>
      <c r="F550" s="205" t="s">
        <v>764</v>
      </c>
      <c r="G550" s="14"/>
      <c r="H550" s="206">
        <v>5.5361250000000002</v>
      </c>
      <c r="I550" s="207"/>
      <c r="J550" s="14"/>
      <c r="K550" s="14"/>
      <c r="L550" s="203"/>
      <c r="M550" s="208"/>
      <c r="N550" s="209"/>
      <c r="O550" s="209"/>
      <c r="P550" s="209"/>
      <c r="Q550" s="209"/>
      <c r="R550" s="209"/>
      <c r="S550" s="209"/>
      <c r="T550" s="210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04" t="s">
        <v>168</v>
      </c>
      <c r="AU550" s="204" t="s">
        <v>85</v>
      </c>
      <c r="AV550" s="14" t="s">
        <v>85</v>
      </c>
      <c r="AW550" s="14" t="s">
        <v>34</v>
      </c>
      <c r="AX550" s="14" t="s">
        <v>83</v>
      </c>
      <c r="AY550" s="204" t="s">
        <v>160</v>
      </c>
    </row>
    <row r="551" s="2" customFormat="1" ht="24.15" customHeight="1">
      <c r="A551" s="38"/>
      <c r="B551" s="180"/>
      <c r="C551" s="181" t="s">
        <v>765</v>
      </c>
      <c r="D551" s="181" t="s">
        <v>162</v>
      </c>
      <c r="E551" s="182" t="s">
        <v>766</v>
      </c>
      <c r="F551" s="183" t="s">
        <v>767</v>
      </c>
      <c r="G551" s="184" t="s">
        <v>294</v>
      </c>
      <c r="H551" s="185">
        <v>4</v>
      </c>
      <c r="I551" s="186"/>
      <c r="J551" s="187">
        <f>ROUND(I551*H551,2)</f>
        <v>0</v>
      </c>
      <c r="K551" s="188"/>
      <c r="L551" s="39"/>
      <c r="M551" s="189" t="s">
        <v>1</v>
      </c>
      <c r="N551" s="190" t="s">
        <v>41</v>
      </c>
      <c r="O551" s="77"/>
      <c r="P551" s="191">
        <f>O551*H551</f>
        <v>0</v>
      </c>
      <c r="Q551" s="191">
        <v>0.00020000000000000001</v>
      </c>
      <c r="R551" s="191">
        <f>Q551*H551</f>
        <v>0.00080000000000000004</v>
      </c>
      <c r="S551" s="191">
        <v>0</v>
      </c>
      <c r="T551" s="192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193" t="s">
        <v>561</v>
      </c>
      <c r="AT551" s="193" t="s">
        <v>162</v>
      </c>
      <c r="AU551" s="193" t="s">
        <v>85</v>
      </c>
      <c r="AY551" s="19" t="s">
        <v>160</v>
      </c>
      <c r="BE551" s="194">
        <f>IF(N551="základní",J551,0)</f>
        <v>0</v>
      </c>
      <c r="BF551" s="194">
        <f>IF(N551="snížená",J551,0)</f>
        <v>0</v>
      </c>
      <c r="BG551" s="194">
        <f>IF(N551="zákl. přenesená",J551,0)</f>
        <v>0</v>
      </c>
      <c r="BH551" s="194">
        <f>IF(N551="sníž. přenesená",J551,0)</f>
        <v>0</v>
      </c>
      <c r="BI551" s="194">
        <f>IF(N551="nulová",J551,0)</f>
        <v>0</v>
      </c>
      <c r="BJ551" s="19" t="s">
        <v>83</v>
      </c>
      <c r="BK551" s="194">
        <f>ROUND(I551*H551,2)</f>
        <v>0</v>
      </c>
      <c r="BL551" s="19" t="s">
        <v>561</v>
      </c>
      <c r="BM551" s="193" t="s">
        <v>768</v>
      </c>
    </row>
    <row r="552" s="14" customFormat="1">
      <c r="A552" s="14"/>
      <c r="B552" s="203"/>
      <c r="C552" s="14"/>
      <c r="D552" s="196" t="s">
        <v>168</v>
      </c>
      <c r="E552" s="204" t="s">
        <v>1</v>
      </c>
      <c r="F552" s="205" t="s">
        <v>769</v>
      </c>
      <c r="G552" s="14"/>
      <c r="H552" s="206">
        <v>4</v>
      </c>
      <c r="I552" s="207"/>
      <c r="J552" s="14"/>
      <c r="K552" s="14"/>
      <c r="L552" s="203"/>
      <c r="M552" s="208"/>
      <c r="N552" s="209"/>
      <c r="O552" s="209"/>
      <c r="P552" s="209"/>
      <c r="Q552" s="209"/>
      <c r="R552" s="209"/>
      <c r="S552" s="209"/>
      <c r="T552" s="210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04" t="s">
        <v>168</v>
      </c>
      <c r="AU552" s="204" t="s">
        <v>85</v>
      </c>
      <c r="AV552" s="14" t="s">
        <v>85</v>
      </c>
      <c r="AW552" s="14" t="s">
        <v>34</v>
      </c>
      <c r="AX552" s="14" t="s">
        <v>83</v>
      </c>
      <c r="AY552" s="204" t="s">
        <v>160</v>
      </c>
    </row>
    <row r="553" s="2" customFormat="1" ht="37.8" customHeight="1">
      <c r="A553" s="38"/>
      <c r="B553" s="180"/>
      <c r="C553" s="227" t="s">
        <v>770</v>
      </c>
      <c r="D553" s="227" t="s">
        <v>329</v>
      </c>
      <c r="E553" s="228" t="s">
        <v>742</v>
      </c>
      <c r="F553" s="229" t="s">
        <v>743</v>
      </c>
      <c r="G553" s="230" t="s">
        <v>165</v>
      </c>
      <c r="H553" s="231">
        <v>2</v>
      </c>
      <c r="I553" s="232"/>
      <c r="J553" s="233">
        <f>ROUND(I553*H553,2)</f>
        <v>0</v>
      </c>
      <c r="K553" s="234"/>
      <c r="L553" s="235"/>
      <c r="M553" s="236" t="s">
        <v>1</v>
      </c>
      <c r="N553" s="237" t="s">
        <v>41</v>
      </c>
      <c r="O553" s="77"/>
      <c r="P553" s="191">
        <f>O553*H553</f>
        <v>0</v>
      </c>
      <c r="Q553" s="191">
        <v>0.0044999999999999997</v>
      </c>
      <c r="R553" s="191">
        <f>Q553*H553</f>
        <v>0.0089999999999999993</v>
      </c>
      <c r="S553" s="191">
        <v>0</v>
      </c>
      <c r="T553" s="192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193" t="s">
        <v>241</v>
      </c>
      <c r="AT553" s="193" t="s">
        <v>329</v>
      </c>
      <c r="AU553" s="193" t="s">
        <v>85</v>
      </c>
      <c r="AY553" s="19" t="s">
        <v>160</v>
      </c>
      <c r="BE553" s="194">
        <f>IF(N553="základní",J553,0)</f>
        <v>0</v>
      </c>
      <c r="BF553" s="194">
        <f>IF(N553="snížená",J553,0)</f>
        <v>0</v>
      </c>
      <c r="BG553" s="194">
        <f>IF(N553="zákl. přenesená",J553,0)</f>
        <v>0</v>
      </c>
      <c r="BH553" s="194">
        <f>IF(N553="sníž. přenesená",J553,0)</f>
        <v>0</v>
      </c>
      <c r="BI553" s="194">
        <f>IF(N553="nulová",J553,0)</f>
        <v>0</v>
      </c>
      <c r="BJ553" s="19" t="s">
        <v>83</v>
      </c>
      <c r="BK553" s="194">
        <f>ROUND(I553*H553,2)</f>
        <v>0</v>
      </c>
      <c r="BL553" s="19" t="s">
        <v>561</v>
      </c>
      <c r="BM553" s="193" t="s">
        <v>771</v>
      </c>
    </row>
    <row r="554" s="14" customFormat="1">
      <c r="A554" s="14"/>
      <c r="B554" s="203"/>
      <c r="C554" s="14"/>
      <c r="D554" s="196" t="s">
        <v>168</v>
      </c>
      <c r="E554" s="204" t="s">
        <v>1</v>
      </c>
      <c r="F554" s="205" t="s">
        <v>772</v>
      </c>
      <c r="G554" s="14"/>
      <c r="H554" s="206">
        <v>2</v>
      </c>
      <c r="I554" s="207"/>
      <c r="J554" s="14"/>
      <c r="K554" s="14"/>
      <c r="L554" s="203"/>
      <c r="M554" s="208"/>
      <c r="N554" s="209"/>
      <c r="O554" s="209"/>
      <c r="P554" s="209"/>
      <c r="Q554" s="209"/>
      <c r="R554" s="209"/>
      <c r="S554" s="209"/>
      <c r="T554" s="210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04" t="s">
        <v>168</v>
      </c>
      <c r="AU554" s="204" t="s">
        <v>85</v>
      </c>
      <c r="AV554" s="14" t="s">
        <v>85</v>
      </c>
      <c r="AW554" s="14" t="s">
        <v>34</v>
      </c>
      <c r="AX554" s="14" t="s">
        <v>83</v>
      </c>
      <c r="AY554" s="204" t="s">
        <v>160</v>
      </c>
    </row>
    <row r="555" s="2" customFormat="1" ht="24.15" customHeight="1">
      <c r="A555" s="38"/>
      <c r="B555" s="180"/>
      <c r="C555" s="181" t="s">
        <v>773</v>
      </c>
      <c r="D555" s="181" t="s">
        <v>162</v>
      </c>
      <c r="E555" s="182" t="s">
        <v>774</v>
      </c>
      <c r="F555" s="183" t="s">
        <v>775</v>
      </c>
      <c r="G555" s="184" t="s">
        <v>205</v>
      </c>
      <c r="H555" s="185">
        <v>0.434</v>
      </c>
      <c r="I555" s="186"/>
      <c r="J555" s="187">
        <f>ROUND(I555*H555,2)</f>
        <v>0</v>
      </c>
      <c r="K555" s="188"/>
      <c r="L555" s="39"/>
      <c r="M555" s="189" t="s">
        <v>1</v>
      </c>
      <c r="N555" s="190" t="s">
        <v>41</v>
      </c>
      <c r="O555" s="77"/>
      <c r="P555" s="191">
        <f>O555*H555</f>
        <v>0</v>
      </c>
      <c r="Q555" s="191">
        <v>0</v>
      </c>
      <c r="R555" s="191">
        <f>Q555*H555</f>
        <v>0</v>
      </c>
      <c r="S555" s="191">
        <v>0</v>
      </c>
      <c r="T555" s="192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193" t="s">
        <v>561</v>
      </c>
      <c r="AT555" s="193" t="s">
        <v>162</v>
      </c>
      <c r="AU555" s="193" t="s">
        <v>85</v>
      </c>
      <c r="AY555" s="19" t="s">
        <v>160</v>
      </c>
      <c r="BE555" s="194">
        <f>IF(N555="základní",J555,0)</f>
        <v>0</v>
      </c>
      <c r="BF555" s="194">
        <f>IF(N555="snížená",J555,0)</f>
        <v>0</v>
      </c>
      <c r="BG555" s="194">
        <f>IF(N555="zákl. přenesená",J555,0)</f>
        <v>0</v>
      </c>
      <c r="BH555" s="194">
        <f>IF(N555="sníž. přenesená",J555,0)</f>
        <v>0</v>
      </c>
      <c r="BI555" s="194">
        <f>IF(N555="nulová",J555,0)</f>
        <v>0</v>
      </c>
      <c r="BJ555" s="19" t="s">
        <v>83</v>
      </c>
      <c r="BK555" s="194">
        <f>ROUND(I555*H555,2)</f>
        <v>0</v>
      </c>
      <c r="BL555" s="19" t="s">
        <v>561</v>
      </c>
      <c r="BM555" s="193" t="s">
        <v>776</v>
      </c>
    </row>
    <row r="556" s="12" customFormat="1" ht="22.8" customHeight="1">
      <c r="A556" s="12"/>
      <c r="B556" s="167"/>
      <c r="C556" s="12"/>
      <c r="D556" s="168" t="s">
        <v>75</v>
      </c>
      <c r="E556" s="178" t="s">
        <v>777</v>
      </c>
      <c r="F556" s="178" t="s">
        <v>778</v>
      </c>
      <c r="G556" s="12"/>
      <c r="H556" s="12"/>
      <c r="I556" s="170"/>
      <c r="J556" s="179">
        <f>BK556</f>
        <v>0</v>
      </c>
      <c r="K556" s="12"/>
      <c r="L556" s="167"/>
      <c r="M556" s="172"/>
      <c r="N556" s="173"/>
      <c r="O556" s="173"/>
      <c r="P556" s="174">
        <f>SUM(P557:P570)</f>
        <v>0</v>
      </c>
      <c r="Q556" s="173"/>
      <c r="R556" s="174">
        <f>SUM(R557:R570)</f>
        <v>0.0011999999999999999</v>
      </c>
      <c r="S556" s="173"/>
      <c r="T556" s="175">
        <f>SUM(T557:T570)</f>
        <v>0</v>
      </c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R556" s="168" t="s">
        <v>85</v>
      </c>
      <c r="AT556" s="176" t="s">
        <v>75</v>
      </c>
      <c r="AU556" s="176" t="s">
        <v>83</v>
      </c>
      <c r="AY556" s="168" t="s">
        <v>160</v>
      </c>
      <c r="BK556" s="177">
        <f>SUM(BK557:BK570)</f>
        <v>0</v>
      </c>
    </row>
    <row r="557" s="2" customFormat="1" ht="33" customHeight="1">
      <c r="A557" s="38"/>
      <c r="B557" s="180"/>
      <c r="C557" s="181" t="s">
        <v>779</v>
      </c>
      <c r="D557" s="181" t="s">
        <v>162</v>
      </c>
      <c r="E557" s="182" t="s">
        <v>83</v>
      </c>
      <c r="F557" s="183" t="s">
        <v>780</v>
      </c>
      <c r="G557" s="184" t="s">
        <v>781</v>
      </c>
      <c r="H557" s="185">
        <v>1</v>
      </c>
      <c r="I557" s="186"/>
      <c r="J557" s="187">
        <f>ROUND(I557*H557,2)</f>
        <v>0</v>
      </c>
      <c r="K557" s="188"/>
      <c r="L557" s="39"/>
      <c r="M557" s="189" t="s">
        <v>1</v>
      </c>
      <c r="N557" s="190" t="s">
        <v>41</v>
      </c>
      <c r="O557" s="77"/>
      <c r="P557" s="191">
        <f>O557*H557</f>
        <v>0</v>
      </c>
      <c r="Q557" s="191">
        <v>0</v>
      </c>
      <c r="R557" s="191">
        <f>Q557*H557</f>
        <v>0</v>
      </c>
      <c r="S557" s="191">
        <v>0</v>
      </c>
      <c r="T557" s="192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193" t="s">
        <v>561</v>
      </c>
      <c r="AT557" s="193" t="s">
        <v>162</v>
      </c>
      <c r="AU557" s="193" t="s">
        <v>85</v>
      </c>
      <c r="AY557" s="19" t="s">
        <v>160</v>
      </c>
      <c r="BE557" s="194">
        <f>IF(N557="základní",J557,0)</f>
        <v>0</v>
      </c>
      <c r="BF557" s="194">
        <f>IF(N557="snížená",J557,0)</f>
        <v>0</v>
      </c>
      <c r="BG557" s="194">
        <f>IF(N557="zákl. přenesená",J557,0)</f>
        <v>0</v>
      </c>
      <c r="BH557" s="194">
        <f>IF(N557="sníž. přenesená",J557,0)</f>
        <v>0</v>
      </c>
      <c r="BI557" s="194">
        <f>IF(N557="nulová",J557,0)</f>
        <v>0</v>
      </c>
      <c r="BJ557" s="19" t="s">
        <v>83</v>
      </c>
      <c r="BK557" s="194">
        <f>ROUND(I557*H557,2)</f>
        <v>0</v>
      </c>
      <c r="BL557" s="19" t="s">
        <v>561</v>
      </c>
      <c r="BM557" s="193" t="s">
        <v>782</v>
      </c>
    </row>
    <row r="558" s="2" customFormat="1" ht="16.5" customHeight="1">
      <c r="A558" s="38"/>
      <c r="B558" s="180"/>
      <c r="C558" s="181" t="s">
        <v>783</v>
      </c>
      <c r="D558" s="181" t="s">
        <v>162</v>
      </c>
      <c r="E558" s="182" t="s">
        <v>784</v>
      </c>
      <c r="F558" s="183" t="s">
        <v>785</v>
      </c>
      <c r="G558" s="184" t="s">
        <v>165</v>
      </c>
      <c r="H558" s="185">
        <v>0.23999999999999999</v>
      </c>
      <c r="I558" s="186"/>
      <c r="J558" s="187">
        <f>ROUND(I558*H558,2)</f>
        <v>0</v>
      </c>
      <c r="K558" s="188"/>
      <c r="L558" s="39"/>
      <c r="M558" s="189" t="s">
        <v>1</v>
      </c>
      <c r="N558" s="190" t="s">
        <v>41</v>
      </c>
      <c r="O558" s="77"/>
      <c r="P558" s="191">
        <f>O558*H558</f>
        <v>0</v>
      </c>
      <c r="Q558" s="191">
        <v>0</v>
      </c>
      <c r="R558" s="191">
        <f>Q558*H558</f>
        <v>0</v>
      </c>
      <c r="S558" s="191">
        <v>0</v>
      </c>
      <c r="T558" s="192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193" t="s">
        <v>561</v>
      </c>
      <c r="AT558" s="193" t="s">
        <v>162</v>
      </c>
      <c r="AU558" s="193" t="s">
        <v>85</v>
      </c>
      <c r="AY558" s="19" t="s">
        <v>160</v>
      </c>
      <c r="BE558" s="194">
        <f>IF(N558="základní",J558,0)</f>
        <v>0</v>
      </c>
      <c r="BF558" s="194">
        <f>IF(N558="snížená",J558,0)</f>
        <v>0</v>
      </c>
      <c r="BG558" s="194">
        <f>IF(N558="zákl. přenesená",J558,0)</f>
        <v>0</v>
      </c>
      <c r="BH558" s="194">
        <f>IF(N558="sníž. přenesená",J558,0)</f>
        <v>0</v>
      </c>
      <c r="BI558" s="194">
        <f>IF(N558="nulová",J558,0)</f>
        <v>0</v>
      </c>
      <c r="BJ558" s="19" t="s">
        <v>83</v>
      </c>
      <c r="BK558" s="194">
        <f>ROUND(I558*H558,2)</f>
        <v>0</v>
      </c>
      <c r="BL558" s="19" t="s">
        <v>561</v>
      </c>
      <c r="BM558" s="193" t="s">
        <v>786</v>
      </c>
    </row>
    <row r="559" s="14" customFormat="1">
      <c r="A559" s="14"/>
      <c r="B559" s="203"/>
      <c r="C559" s="14"/>
      <c r="D559" s="196" t="s">
        <v>168</v>
      </c>
      <c r="E559" s="204" t="s">
        <v>1</v>
      </c>
      <c r="F559" s="205" t="s">
        <v>787</v>
      </c>
      <c r="G559" s="14"/>
      <c r="H559" s="206">
        <v>0.23999999999999999</v>
      </c>
      <c r="I559" s="207"/>
      <c r="J559" s="14"/>
      <c r="K559" s="14"/>
      <c r="L559" s="203"/>
      <c r="M559" s="208"/>
      <c r="N559" s="209"/>
      <c r="O559" s="209"/>
      <c r="P559" s="209"/>
      <c r="Q559" s="209"/>
      <c r="R559" s="209"/>
      <c r="S559" s="209"/>
      <c r="T559" s="210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04" t="s">
        <v>168</v>
      </c>
      <c r="AU559" s="204" t="s">
        <v>85</v>
      </c>
      <c r="AV559" s="14" t="s">
        <v>85</v>
      </c>
      <c r="AW559" s="14" t="s">
        <v>34</v>
      </c>
      <c r="AX559" s="14" t="s">
        <v>76</v>
      </c>
      <c r="AY559" s="204" t="s">
        <v>160</v>
      </c>
    </row>
    <row r="560" s="15" customFormat="1">
      <c r="A560" s="15"/>
      <c r="B560" s="211"/>
      <c r="C560" s="15"/>
      <c r="D560" s="196" t="s">
        <v>168</v>
      </c>
      <c r="E560" s="212" t="s">
        <v>1</v>
      </c>
      <c r="F560" s="213" t="s">
        <v>171</v>
      </c>
      <c r="G560" s="15"/>
      <c r="H560" s="214">
        <v>0.23999999999999999</v>
      </c>
      <c r="I560" s="215"/>
      <c r="J560" s="15"/>
      <c r="K560" s="15"/>
      <c r="L560" s="211"/>
      <c r="M560" s="216"/>
      <c r="N560" s="217"/>
      <c r="O560" s="217"/>
      <c r="P560" s="217"/>
      <c r="Q560" s="217"/>
      <c r="R560" s="217"/>
      <c r="S560" s="217"/>
      <c r="T560" s="218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12" t="s">
        <v>168</v>
      </c>
      <c r="AU560" s="212" t="s">
        <v>85</v>
      </c>
      <c r="AV560" s="15" t="s">
        <v>166</v>
      </c>
      <c r="AW560" s="15" t="s">
        <v>34</v>
      </c>
      <c r="AX560" s="15" t="s">
        <v>83</v>
      </c>
      <c r="AY560" s="212" t="s">
        <v>160</v>
      </c>
    </row>
    <row r="561" s="2" customFormat="1" ht="16.5" customHeight="1">
      <c r="A561" s="38"/>
      <c r="B561" s="180"/>
      <c r="C561" s="227" t="s">
        <v>788</v>
      </c>
      <c r="D561" s="227" t="s">
        <v>329</v>
      </c>
      <c r="E561" s="228" t="s">
        <v>789</v>
      </c>
      <c r="F561" s="229" t="s">
        <v>790</v>
      </c>
      <c r="G561" s="230" t="s">
        <v>261</v>
      </c>
      <c r="H561" s="231">
        <v>1</v>
      </c>
      <c r="I561" s="232"/>
      <c r="J561" s="233">
        <f>ROUND(I561*H561,2)</f>
        <v>0</v>
      </c>
      <c r="K561" s="234"/>
      <c r="L561" s="235"/>
      <c r="M561" s="236" t="s">
        <v>1</v>
      </c>
      <c r="N561" s="237" t="s">
        <v>41</v>
      </c>
      <c r="O561" s="77"/>
      <c r="P561" s="191">
        <f>O561*H561</f>
        <v>0</v>
      </c>
      <c r="Q561" s="191">
        <v>0</v>
      </c>
      <c r="R561" s="191">
        <f>Q561*H561</f>
        <v>0</v>
      </c>
      <c r="S561" s="191">
        <v>0</v>
      </c>
      <c r="T561" s="192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193" t="s">
        <v>241</v>
      </c>
      <c r="AT561" s="193" t="s">
        <v>329</v>
      </c>
      <c r="AU561" s="193" t="s">
        <v>85</v>
      </c>
      <c r="AY561" s="19" t="s">
        <v>160</v>
      </c>
      <c r="BE561" s="194">
        <f>IF(N561="základní",J561,0)</f>
        <v>0</v>
      </c>
      <c r="BF561" s="194">
        <f>IF(N561="snížená",J561,0)</f>
        <v>0</v>
      </c>
      <c r="BG561" s="194">
        <f>IF(N561="zákl. přenesená",J561,0)</f>
        <v>0</v>
      </c>
      <c r="BH561" s="194">
        <f>IF(N561="sníž. přenesená",J561,0)</f>
        <v>0</v>
      </c>
      <c r="BI561" s="194">
        <f>IF(N561="nulová",J561,0)</f>
        <v>0</v>
      </c>
      <c r="BJ561" s="19" t="s">
        <v>83</v>
      </c>
      <c r="BK561" s="194">
        <f>ROUND(I561*H561,2)</f>
        <v>0</v>
      </c>
      <c r="BL561" s="19" t="s">
        <v>561</v>
      </c>
      <c r="BM561" s="193" t="s">
        <v>791</v>
      </c>
    </row>
    <row r="562" s="2" customFormat="1" ht="21.75" customHeight="1">
      <c r="A562" s="38"/>
      <c r="B562" s="180"/>
      <c r="C562" s="181" t="s">
        <v>792</v>
      </c>
      <c r="D562" s="181" t="s">
        <v>162</v>
      </c>
      <c r="E562" s="182" t="s">
        <v>793</v>
      </c>
      <c r="F562" s="183" t="s">
        <v>794</v>
      </c>
      <c r="G562" s="184" t="s">
        <v>261</v>
      </c>
      <c r="H562" s="185">
        <v>1</v>
      </c>
      <c r="I562" s="186"/>
      <c r="J562" s="187">
        <f>ROUND(I562*H562,2)</f>
        <v>0</v>
      </c>
      <c r="K562" s="188"/>
      <c r="L562" s="39"/>
      <c r="M562" s="189" t="s">
        <v>1</v>
      </c>
      <c r="N562" s="190" t="s">
        <v>41</v>
      </c>
      <c r="O562" s="77"/>
      <c r="P562" s="191">
        <f>O562*H562</f>
        <v>0</v>
      </c>
      <c r="Q562" s="191">
        <v>0</v>
      </c>
      <c r="R562" s="191">
        <f>Q562*H562</f>
        <v>0</v>
      </c>
      <c r="S562" s="191">
        <v>0</v>
      </c>
      <c r="T562" s="192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193" t="s">
        <v>561</v>
      </c>
      <c r="AT562" s="193" t="s">
        <v>162</v>
      </c>
      <c r="AU562" s="193" t="s">
        <v>85</v>
      </c>
      <c r="AY562" s="19" t="s">
        <v>160</v>
      </c>
      <c r="BE562" s="194">
        <f>IF(N562="základní",J562,0)</f>
        <v>0</v>
      </c>
      <c r="BF562" s="194">
        <f>IF(N562="snížená",J562,0)</f>
        <v>0</v>
      </c>
      <c r="BG562" s="194">
        <f>IF(N562="zákl. přenesená",J562,0)</f>
        <v>0</v>
      </c>
      <c r="BH562" s="194">
        <f>IF(N562="sníž. přenesená",J562,0)</f>
        <v>0</v>
      </c>
      <c r="BI562" s="194">
        <f>IF(N562="nulová",J562,0)</f>
        <v>0</v>
      </c>
      <c r="BJ562" s="19" t="s">
        <v>83</v>
      </c>
      <c r="BK562" s="194">
        <f>ROUND(I562*H562,2)</f>
        <v>0</v>
      </c>
      <c r="BL562" s="19" t="s">
        <v>561</v>
      </c>
      <c r="BM562" s="193" t="s">
        <v>795</v>
      </c>
    </row>
    <row r="563" s="13" customFormat="1">
      <c r="A563" s="13"/>
      <c r="B563" s="195"/>
      <c r="C563" s="13"/>
      <c r="D563" s="196" t="s">
        <v>168</v>
      </c>
      <c r="E563" s="197" t="s">
        <v>1</v>
      </c>
      <c r="F563" s="198" t="s">
        <v>796</v>
      </c>
      <c r="G563" s="13"/>
      <c r="H563" s="197" t="s">
        <v>1</v>
      </c>
      <c r="I563" s="199"/>
      <c r="J563" s="13"/>
      <c r="K563" s="13"/>
      <c r="L563" s="195"/>
      <c r="M563" s="200"/>
      <c r="N563" s="201"/>
      <c r="O563" s="201"/>
      <c r="P563" s="201"/>
      <c r="Q563" s="201"/>
      <c r="R563" s="201"/>
      <c r="S563" s="201"/>
      <c r="T563" s="202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197" t="s">
        <v>168</v>
      </c>
      <c r="AU563" s="197" t="s">
        <v>85</v>
      </c>
      <c r="AV563" s="13" t="s">
        <v>83</v>
      </c>
      <c r="AW563" s="13" t="s">
        <v>34</v>
      </c>
      <c r="AX563" s="13" t="s">
        <v>76</v>
      </c>
      <c r="AY563" s="197" t="s">
        <v>160</v>
      </c>
    </row>
    <row r="564" s="14" customFormat="1">
      <c r="A564" s="14"/>
      <c r="B564" s="203"/>
      <c r="C564" s="14"/>
      <c r="D564" s="196" t="s">
        <v>168</v>
      </c>
      <c r="E564" s="204" t="s">
        <v>1</v>
      </c>
      <c r="F564" s="205" t="s">
        <v>83</v>
      </c>
      <c r="G564" s="14"/>
      <c r="H564" s="206">
        <v>1</v>
      </c>
      <c r="I564" s="207"/>
      <c r="J564" s="14"/>
      <c r="K564" s="14"/>
      <c r="L564" s="203"/>
      <c r="M564" s="208"/>
      <c r="N564" s="209"/>
      <c r="O564" s="209"/>
      <c r="P564" s="209"/>
      <c r="Q564" s="209"/>
      <c r="R564" s="209"/>
      <c r="S564" s="209"/>
      <c r="T564" s="210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04" t="s">
        <v>168</v>
      </c>
      <c r="AU564" s="204" t="s">
        <v>85</v>
      </c>
      <c r="AV564" s="14" t="s">
        <v>85</v>
      </c>
      <c r="AW564" s="14" t="s">
        <v>34</v>
      </c>
      <c r="AX564" s="14" t="s">
        <v>76</v>
      </c>
      <c r="AY564" s="204" t="s">
        <v>160</v>
      </c>
    </row>
    <row r="565" s="15" customFormat="1">
      <c r="A565" s="15"/>
      <c r="B565" s="211"/>
      <c r="C565" s="15"/>
      <c r="D565" s="196" t="s">
        <v>168</v>
      </c>
      <c r="E565" s="212" t="s">
        <v>1</v>
      </c>
      <c r="F565" s="213" t="s">
        <v>171</v>
      </c>
      <c r="G565" s="15"/>
      <c r="H565" s="214">
        <v>1</v>
      </c>
      <c r="I565" s="215"/>
      <c r="J565" s="15"/>
      <c r="K565" s="15"/>
      <c r="L565" s="211"/>
      <c r="M565" s="216"/>
      <c r="N565" s="217"/>
      <c r="O565" s="217"/>
      <c r="P565" s="217"/>
      <c r="Q565" s="217"/>
      <c r="R565" s="217"/>
      <c r="S565" s="217"/>
      <c r="T565" s="218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12" t="s">
        <v>168</v>
      </c>
      <c r="AU565" s="212" t="s">
        <v>85</v>
      </c>
      <c r="AV565" s="15" t="s">
        <v>166</v>
      </c>
      <c r="AW565" s="15" t="s">
        <v>34</v>
      </c>
      <c r="AX565" s="15" t="s">
        <v>83</v>
      </c>
      <c r="AY565" s="212" t="s">
        <v>160</v>
      </c>
    </row>
    <row r="566" s="2" customFormat="1" ht="24.15" customHeight="1">
      <c r="A566" s="38"/>
      <c r="B566" s="180"/>
      <c r="C566" s="227" t="s">
        <v>797</v>
      </c>
      <c r="D566" s="227" t="s">
        <v>329</v>
      </c>
      <c r="E566" s="228" t="s">
        <v>798</v>
      </c>
      <c r="F566" s="229" t="s">
        <v>799</v>
      </c>
      <c r="G566" s="230" t="s">
        <v>261</v>
      </c>
      <c r="H566" s="231">
        <v>1</v>
      </c>
      <c r="I566" s="232"/>
      <c r="J566" s="233">
        <f>ROUND(I566*H566,2)</f>
        <v>0</v>
      </c>
      <c r="K566" s="234"/>
      <c r="L566" s="235"/>
      <c r="M566" s="236" t="s">
        <v>1</v>
      </c>
      <c r="N566" s="237" t="s">
        <v>41</v>
      </c>
      <c r="O566" s="77"/>
      <c r="P566" s="191">
        <f>O566*H566</f>
        <v>0</v>
      </c>
      <c r="Q566" s="191">
        <v>0.0011999999999999999</v>
      </c>
      <c r="R566" s="191">
        <f>Q566*H566</f>
        <v>0.0011999999999999999</v>
      </c>
      <c r="S566" s="191">
        <v>0</v>
      </c>
      <c r="T566" s="192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193" t="s">
        <v>241</v>
      </c>
      <c r="AT566" s="193" t="s">
        <v>329</v>
      </c>
      <c r="AU566" s="193" t="s">
        <v>85</v>
      </c>
      <c r="AY566" s="19" t="s">
        <v>160</v>
      </c>
      <c r="BE566" s="194">
        <f>IF(N566="základní",J566,0)</f>
        <v>0</v>
      </c>
      <c r="BF566" s="194">
        <f>IF(N566="snížená",J566,0)</f>
        <v>0</v>
      </c>
      <c r="BG566" s="194">
        <f>IF(N566="zákl. přenesená",J566,0)</f>
        <v>0</v>
      </c>
      <c r="BH566" s="194">
        <f>IF(N566="sníž. přenesená",J566,0)</f>
        <v>0</v>
      </c>
      <c r="BI566" s="194">
        <f>IF(N566="nulová",J566,0)</f>
        <v>0</v>
      </c>
      <c r="BJ566" s="19" t="s">
        <v>83</v>
      </c>
      <c r="BK566" s="194">
        <f>ROUND(I566*H566,2)</f>
        <v>0</v>
      </c>
      <c r="BL566" s="19" t="s">
        <v>561</v>
      </c>
      <c r="BM566" s="193" t="s">
        <v>800</v>
      </c>
    </row>
    <row r="567" s="13" customFormat="1">
      <c r="A567" s="13"/>
      <c r="B567" s="195"/>
      <c r="C567" s="13"/>
      <c r="D567" s="196" t="s">
        <v>168</v>
      </c>
      <c r="E567" s="197" t="s">
        <v>1</v>
      </c>
      <c r="F567" s="198" t="s">
        <v>796</v>
      </c>
      <c r="G567" s="13"/>
      <c r="H567" s="197" t="s">
        <v>1</v>
      </c>
      <c r="I567" s="199"/>
      <c r="J567" s="13"/>
      <c r="K567" s="13"/>
      <c r="L567" s="195"/>
      <c r="M567" s="200"/>
      <c r="N567" s="201"/>
      <c r="O567" s="201"/>
      <c r="P567" s="201"/>
      <c r="Q567" s="201"/>
      <c r="R567" s="201"/>
      <c r="S567" s="201"/>
      <c r="T567" s="202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197" t="s">
        <v>168</v>
      </c>
      <c r="AU567" s="197" t="s">
        <v>85</v>
      </c>
      <c r="AV567" s="13" t="s">
        <v>83</v>
      </c>
      <c r="AW567" s="13" t="s">
        <v>34</v>
      </c>
      <c r="AX567" s="13" t="s">
        <v>76</v>
      </c>
      <c r="AY567" s="197" t="s">
        <v>160</v>
      </c>
    </row>
    <row r="568" s="14" customFormat="1">
      <c r="A568" s="14"/>
      <c r="B568" s="203"/>
      <c r="C568" s="14"/>
      <c r="D568" s="196" t="s">
        <v>168</v>
      </c>
      <c r="E568" s="204" t="s">
        <v>1</v>
      </c>
      <c r="F568" s="205" t="s">
        <v>83</v>
      </c>
      <c r="G568" s="14"/>
      <c r="H568" s="206">
        <v>1</v>
      </c>
      <c r="I568" s="207"/>
      <c r="J568" s="14"/>
      <c r="K568" s="14"/>
      <c r="L568" s="203"/>
      <c r="M568" s="208"/>
      <c r="N568" s="209"/>
      <c r="O568" s="209"/>
      <c r="P568" s="209"/>
      <c r="Q568" s="209"/>
      <c r="R568" s="209"/>
      <c r="S568" s="209"/>
      <c r="T568" s="210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04" t="s">
        <v>168</v>
      </c>
      <c r="AU568" s="204" t="s">
        <v>85</v>
      </c>
      <c r="AV568" s="14" t="s">
        <v>85</v>
      </c>
      <c r="AW568" s="14" t="s">
        <v>34</v>
      </c>
      <c r="AX568" s="14" t="s">
        <v>76</v>
      </c>
      <c r="AY568" s="204" t="s">
        <v>160</v>
      </c>
    </row>
    <row r="569" s="15" customFormat="1">
      <c r="A569" s="15"/>
      <c r="B569" s="211"/>
      <c r="C569" s="15"/>
      <c r="D569" s="196" t="s">
        <v>168</v>
      </c>
      <c r="E569" s="212" t="s">
        <v>1</v>
      </c>
      <c r="F569" s="213" t="s">
        <v>171</v>
      </c>
      <c r="G569" s="15"/>
      <c r="H569" s="214">
        <v>1</v>
      </c>
      <c r="I569" s="215"/>
      <c r="J569" s="15"/>
      <c r="K569" s="15"/>
      <c r="L569" s="211"/>
      <c r="M569" s="216"/>
      <c r="N569" s="217"/>
      <c r="O569" s="217"/>
      <c r="P569" s="217"/>
      <c r="Q569" s="217"/>
      <c r="R569" s="217"/>
      <c r="S569" s="217"/>
      <c r="T569" s="218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12" t="s">
        <v>168</v>
      </c>
      <c r="AU569" s="212" t="s">
        <v>85</v>
      </c>
      <c r="AV569" s="15" t="s">
        <v>166</v>
      </c>
      <c r="AW569" s="15" t="s">
        <v>34</v>
      </c>
      <c r="AX569" s="15" t="s">
        <v>83</v>
      </c>
      <c r="AY569" s="212" t="s">
        <v>160</v>
      </c>
    </row>
    <row r="570" s="2" customFormat="1" ht="24.15" customHeight="1">
      <c r="A570" s="38"/>
      <c r="B570" s="180"/>
      <c r="C570" s="181" t="s">
        <v>801</v>
      </c>
      <c r="D570" s="181" t="s">
        <v>162</v>
      </c>
      <c r="E570" s="182" t="s">
        <v>802</v>
      </c>
      <c r="F570" s="183" t="s">
        <v>803</v>
      </c>
      <c r="G570" s="184" t="s">
        <v>205</v>
      </c>
      <c r="H570" s="185">
        <v>0.001</v>
      </c>
      <c r="I570" s="186"/>
      <c r="J570" s="187">
        <f>ROUND(I570*H570,2)</f>
        <v>0</v>
      </c>
      <c r="K570" s="188"/>
      <c r="L570" s="39"/>
      <c r="M570" s="189" t="s">
        <v>1</v>
      </c>
      <c r="N570" s="190" t="s">
        <v>41</v>
      </c>
      <c r="O570" s="77"/>
      <c r="P570" s="191">
        <f>O570*H570</f>
        <v>0</v>
      </c>
      <c r="Q570" s="191">
        <v>0</v>
      </c>
      <c r="R570" s="191">
        <f>Q570*H570</f>
        <v>0</v>
      </c>
      <c r="S570" s="191">
        <v>0</v>
      </c>
      <c r="T570" s="192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193" t="s">
        <v>561</v>
      </c>
      <c r="AT570" s="193" t="s">
        <v>162</v>
      </c>
      <c r="AU570" s="193" t="s">
        <v>85</v>
      </c>
      <c r="AY570" s="19" t="s">
        <v>160</v>
      </c>
      <c r="BE570" s="194">
        <f>IF(N570="základní",J570,0)</f>
        <v>0</v>
      </c>
      <c r="BF570" s="194">
        <f>IF(N570="snížená",J570,0)</f>
        <v>0</v>
      </c>
      <c r="BG570" s="194">
        <f>IF(N570="zákl. přenesená",J570,0)</f>
        <v>0</v>
      </c>
      <c r="BH570" s="194">
        <f>IF(N570="sníž. přenesená",J570,0)</f>
        <v>0</v>
      </c>
      <c r="BI570" s="194">
        <f>IF(N570="nulová",J570,0)</f>
        <v>0</v>
      </c>
      <c r="BJ570" s="19" t="s">
        <v>83</v>
      </c>
      <c r="BK570" s="194">
        <f>ROUND(I570*H570,2)</f>
        <v>0</v>
      </c>
      <c r="BL570" s="19" t="s">
        <v>561</v>
      </c>
      <c r="BM570" s="193" t="s">
        <v>804</v>
      </c>
    </row>
    <row r="571" s="12" customFormat="1" ht="22.8" customHeight="1">
      <c r="A571" s="12"/>
      <c r="B571" s="167"/>
      <c r="C571" s="12"/>
      <c r="D571" s="168" t="s">
        <v>75</v>
      </c>
      <c r="E571" s="178" t="s">
        <v>805</v>
      </c>
      <c r="F571" s="178" t="s">
        <v>806</v>
      </c>
      <c r="G571" s="12"/>
      <c r="H571" s="12"/>
      <c r="I571" s="170"/>
      <c r="J571" s="179">
        <f>BK571</f>
        <v>0</v>
      </c>
      <c r="K571" s="12"/>
      <c r="L571" s="167"/>
      <c r="M571" s="172"/>
      <c r="N571" s="173"/>
      <c r="O571" s="173"/>
      <c r="P571" s="174">
        <f>SUM(P572:P576)</f>
        <v>0</v>
      </c>
      <c r="Q571" s="173"/>
      <c r="R571" s="174">
        <f>SUM(R572:R576)</f>
        <v>0</v>
      </c>
      <c r="S571" s="173"/>
      <c r="T571" s="175">
        <f>SUM(T572:T576)</f>
        <v>0.016198999999999998</v>
      </c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R571" s="168" t="s">
        <v>85</v>
      </c>
      <c r="AT571" s="176" t="s">
        <v>75</v>
      </c>
      <c r="AU571" s="176" t="s">
        <v>83</v>
      </c>
      <c r="AY571" s="168" t="s">
        <v>160</v>
      </c>
      <c r="BK571" s="177">
        <f>SUM(BK572:BK576)</f>
        <v>0</v>
      </c>
    </row>
    <row r="572" s="2" customFormat="1" ht="16.5" customHeight="1">
      <c r="A572" s="38"/>
      <c r="B572" s="180"/>
      <c r="C572" s="181" t="s">
        <v>807</v>
      </c>
      <c r="D572" s="181" t="s">
        <v>162</v>
      </c>
      <c r="E572" s="182" t="s">
        <v>808</v>
      </c>
      <c r="F572" s="183" t="s">
        <v>809</v>
      </c>
      <c r="G572" s="184" t="s">
        <v>294</v>
      </c>
      <c r="H572" s="185">
        <v>9.6999999999999993</v>
      </c>
      <c r="I572" s="186"/>
      <c r="J572" s="187">
        <f>ROUND(I572*H572,2)</f>
        <v>0</v>
      </c>
      <c r="K572" s="188"/>
      <c r="L572" s="39"/>
      <c r="M572" s="189" t="s">
        <v>1</v>
      </c>
      <c r="N572" s="190" t="s">
        <v>41</v>
      </c>
      <c r="O572" s="77"/>
      <c r="P572" s="191">
        <f>O572*H572</f>
        <v>0</v>
      </c>
      <c r="Q572" s="191">
        <v>0</v>
      </c>
      <c r="R572" s="191">
        <f>Q572*H572</f>
        <v>0</v>
      </c>
      <c r="S572" s="191">
        <v>0.00167</v>
      </c>
      <c r="T572" s="192">
        <f>S572*H572</f>
        <v>0.016198999999999998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193" t="s">
        <v>561</v>
      </c>
      <c r="AT572" s="193" t="s">
        <v>162</v>
      </c>
      <c r="AU572" s="193" t="s">
        <v>85</v>
      </c>
      <c r="AY572" s="19" t="s">
        <v>160</v>
      </c>
      <c r="BE572" s="194">
        <f>IF(N572="základní",J572,0)</f>
        <v>0</v>
      </c>
      <c r="BF572" s="194">
        <f>IF(N572="snížená",J572,0)</f>
        <v>0</v>
      </c>
      <c r="BG572" s="194">
        <f>IF(N572="zákl. přenesená",J572,0)</f>
        <v>0</v>
      </c>
      <c r="BH572" s="194">
        <f>IF(N572="sníž. přenesená",J572,0)</f>
        <v>0</v>
      </c>
      <c r="BI572" s="194">
        <f>IF(N572="nulová",J572,0)</f>
        <v>0</v>
      </c>
      <c r="BJ572" s="19" t="s">
        <v>83</v>
      </c>
      <c r="BK572" s="194">
        <f>ROUND(I572*H572,2)</f>
        <v>0</v>
      </c>
      <c r="BL572" s="19" t="s">
        <v>561</v>
      </c>
      <c r="BM572" s="193" t="s">
        <v>810</v>
      </c>
    </row>
    <row r="573" s="13" customFormat="1">
      <c r="A573" s="13"/>
      <c r="B573" s="195"/>
      <c r="C573" s="13"/>
      <c r="D573" s="196" t="s">
        <v>168</v>
      </c>
      <c r="E573" s="197" t="s">
        <v>1</v>
      </c>
      <c r="F573" s="198" t="s">
        <v>608</v>
      </c>
      <c r="G573" s="13"/>
      <c r="H573" s="197" t="s">
        <v>1</v>
      </c>
      <c r="I573" s="199"/>
      <c r="J573" s="13"/>
      <c r="K573" s="13"/>
      <c r="L573" s="195"/>
      <c r="M573" s="200"/>
      <c r="N573" s="201"/>
      <c r="O573" s="201"/>
      <c r="P573" s="201"/>
      <c r="Q573" s="201"/>
      <c r="R573" s="201"/>
      <c r="S573" s="201"/>
      <c r="T573" s="202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197" t="s">
        <v>168</v>
      </c>
      <c r="AU573" s="197" t="s">
        <v>85</v>
      </c>
      <c r="AV573" s="13" t="s">
        <v>83</v>
      </c>
      <c r="AW573" s="13" t="s">
        <v>34</v>
      </c>
      <c r="AX573" s="13" t="s">
        <v>76</v>
      </c>
      <c r="AY573" s="197" t="s">
        <v>160</v>
      </c>
    </row>
    <row r="574" s="14" customFormat="1">
      <c r="A574" s="14"/>
      <c r="B574" s="203"/>
      <c r="C574" s="14"/>
      <c r="D574" s="196" t="s">
        <v>168</v>
      </c>
      <c r="E574" s="204" t="s">
        <v>1</v>
      </c>
      <c r="F574" s="205" t="s">
        <v>811</v>
      </c>
      <c r="G574" s="14"/>
      <c r="H574" s="206">
        <v>4.7999999999999998</v>
      </c>
      <c r="I574" s="207"/>
      <c r="J574" s="14"/>
      <c r="K574" s="14"/>
      <c r="L574" s="203"/>
      <c r="M574" s="208"/>
      <c r="N574" s="209"/>
      <c r="O574" s="209"/>
      <c r="P574" s="209"/>
      <c r="Q574" s="209"/>
      <c r="R574" s="209"/>
      <c r="S574" s="209"/>
      <c r="T574" s="210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04" t="s">
        <v>168</v>
      </c>
      <c r="AU574" s="204" t="s">
        <v>85</v>
      </c>
      <c r="AV574" s="14" t="s">
        <v>85</v>
      </c>
      <c r="AW574" s="14" t="s">
        <v>34</v>
      </c>
      <c r="AX574" s="14" t="s">
        <v>76</v>
      </c>
      <c r="AY574" s="204" t="s">
        <v>160</v>
      </c>
    </row>
    <row r="575" s="14" customFormat="1">
      <c r="A575" s="14"/>
      <c r="B575" s="203"/>
      <c r="C575" s="14"/>
      <c r="D575" s="196" t="s">
        <v>168</v>
      </c>
      <c r="E575" s="204" t="s">
        <v>1</v>
      </c>
      <c r="F575" s="205" t="s">
        <v>812</v>
      </c>
      <c r="G575" s="14"/>
      <c r="H575" s="206">
        <v>4.9000000000000004</v>
      </c>
      <c r="I575" s="207"/>
      <c r="J575" s="14"/>
      <c r="K575" s="14"/>
      <c r="L575" s="203"/>
      <c r="M575" s="208"/>
      <c r="N575" s="209"/>
      <c r="O575" s="209"/>
      <c r="P575" s="209"/>
      <c r="Q575" s="209"/>
      <c r="R575" s="209"/>
      <c r="S575" s="209"/>
      <c r="T575" s="210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04" t="s">
        <v>168</v>
      </c>
      <c r="AU575" s="204" t="s">
        <v>85</v>
      </c>
      <c r="AV575" s="14" t="s">
        <v>85</v>
      </c>
      <c r="AW575" s="14" t="s">
        <v>34</v>
      </c>
      <c r="AX575" s="14" t="s">
        <v>76</v>
      </c>
      <c r="AY575" s="204" t="s">
        <v>160</v>
      </c>
    </row>
    <row r="576" s="15" customFormat="1">
      <c r="A576" s="15"/>
      <c r="B576" s="211"/>
      <c r="C576" s="15"/>
      <c r="D576" s="196" t="s">
        <v>168</v>
      </c>
      <c r="E576" s="212" t="s">
        <v>1</v>
      </c>
      <c r="F576" s="213" t="s">
        <v>171</v>
      </c>
      <c r="G576" s="15"/>
      <c r="H576" s="214">
        <v>9.6999999999999993</v>
      </c>
      <c r="I576" s="215"/>
      <c r="J576" s="15"/>
      <c r="K576" s="15"/>
      <c r="L576" s="211"/>
      <c r="M576" s="216"/>
      <c r="N576" s="217"/>
      <c r="O576" s="217"/>
      <c r="P576" s="217"/>
      <c r="Q576" s="217"/>
      <c r="R576" s="217"/>
      <c r="S576" s="217"/>
      <c r="T576" s="218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12" t="s">
        <v>168</v>
      </c>
      <c r="AU576" s="212" t="s">
        <v>85</v>
      </c>
      <c r="AV576" s="15" t="s">
        <v>166</v>
      </c>
      <c r="AW576" s="15" t="s">
        <v>34</v>
      </c>
      <c r="AX576" s="15" t="s">
        <v>83</v>
      </c>
      <c r="AY576" s="212" t="s">
        <v>160</v>
      </c>
    </row>
    <row r="577" s="12" customFormat="1" ht="22.8" customHeight="1">
      <c r="A577" s="12"/>
      <c r="B577" s="167"/>
      <c r="C577" s="12"/>
      <c r="D577" s="168" t="s">
        <v>75</v>
      </c>
      <c r="E577" s="178" t="s">
        <v>813</v>
      </c>
      <c r="F577" s="178" t="s">
        <v>814</v>
      </c>
      <c r="G577" s="12"/>
      <c r="H577" s="12"/>
      <c r="I577" s="170"/>
      <c r="J577" s="179">
        <f>BK577</f>
        <v>0</v>
      </c>
      <c r="K577" s="12"/>
      <c r="L577" s="167"/>
      <c r="M577" s="172"/>
      <c r="N577" s="173"/>
      <c r="O577" s="173"/>
      <c r="P577" s="174">
        <f>SUM(P578:P587)</f>
        <v>0</v>
      </c>
      <c r="Q577" s="173"/>
      <c r="R577" s="174">
        <f>SUM(R578:R587)</f>
        <v>0.0038999999999999998</v>
      </c>
      <c r="S577" s="173"/>
      <c r="T577" s="175">
        <f>SUM(T578:T587)</f>
        <v>0.019400000000000001</v>
      </c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R577" s="168" t="s">
        <v>85</v>
      </c>
      <c r="AT577" s="176" t="s">
        <v>75</v>
      </c>
      <c r="AU577" s="176" t="s">
        <v>83</v>
      </c>
      <c r="AY577" s="168" t="s">
        <v>160</v>
      </c>
      <c r="BK577" s="177">
        <f>SUM(BK578:BK587)</f>
        <v>0</v>
      </c>
    </row>
    <row r="578" s="2" customFormat="1" ht="16.5" customHeight="1">
      <c r="A578" s="38"/>
      <c r="B578" s="180"/>
      <c r="C578" s="181" t="s">
        <v>815</v>
      </c>
      <c r="D578" s="181" t="s">
        <v>162</v>
      </c>
      <c r="E578" s="182" t="s">
        <v>816</v>
      </c>
      <c r="F578" s="183" t="s">
        <v>817</v>
      </c>
      <c r="G578" s="184" t="s">
        <v>261</v>
      </c>
      <c r="H578" s="185">
        <v>13</v>
      </c>
      <c r="I578" s="186"/>
      <c r="J578" s="187">
        <f>ROUND(I578*H578,2)</f>
        <v>0</v>
      </c>
      <c r="K578" s="188"/>
      <c r="L578" s="39"/>
      <c r="M578" s="189" t="s">
        <v>1</v>
      </c>
      <c r="N578" s="190" t="s">
        <v>41</v>
      </c>
      <c r="O578" s="77"/>
      <c r="P578" s="191">
        <f>O578*H578</f>
        <v>0</v>
      </c>
      <c r="Q578" s="191">
        <v>0</v>
      </c>
      <c r="R578" s="191">
        <f>Q578*H578</f>
        <v>0</v>
      </c>
      <c r="S578" s="191">
        <v>0</v>
      </c>
      <c r="T578" s="192">
        <f>S578*H578</f>
        <v>0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193" t="s">
        <v>561</v>
      </c>
      <c r="AT578" s="193" t="s">
        <v>162</v>
      </c>
      <c r="AU578" s="193" t="s">
        <v>85</v>
      </c>
      <c r="AY578" s="19" t="s">
        <v>160</v>
      </c>
      <c r="BE578" s="194">
        <f>IF(N578="základní",J578,0)</f>
        <v>0</v>
      </c>
      <c r="BF578" s="194">
        <f>IF(N578="snížená",J578,0)</f>
        <v>0</v>
      </c>
      <c r="BG578" s="194">
        <f>IF(N578="zákl. přenesená",J578,0)</f>
        <v>0</v>
      </c>
      <c r="BH578" s="194">
        <f>IF(N578="sníž. přenesená",J578,0)</f>
        <v>0</v>
      </c>
      <c r="BI578" s="194">
        <f>IF(N578="nulová",J578,0)</f>
        <v>0</v>
      </c>
      <c r="BJ578" s="19" t="s">
        <v>83</v>
      </c>
      <c r="BK578" s="194">
        <f>ROUND(I578*H578,2)</f>
        <v>0</v>
      </c>
      <c r="BL578" s="19" t="s">
        <v>561</v>
      </c>
      <c r="BM578" s="193" t="s">
        <v>818</v>
      </c>
    </row>
    <row r="579" s="2" customFormat="1" ht="24.15" customHeight="1">
      <c r="A579" s="38"/>
      <c r="B579" s="180"/>
      <c r="C579" s="227" t="s">
        <v>819</v>
      </c>
      <c r="D579" s="227" t="s">
        <v>329</v>
      </c>
      <c r="E579" s="228" t="s">
        <v>820</v>
      </c>
      <c r="F579" s="229" t="s">
        <v>821</v>
      </c>
      <c r="G579" s="230" t="s">
        <v>261</v>
      </c>
      <c r="H579" s="231">
        <v>13</v>
      </c>
      <c r="I579" s="232"/>
      <c r="J579" s="233">
        <f>ROUND(I579*H579,2)</f>
        <v>0</v>
      </c>
      <c r="K579" s="234"/>
      <c r="L579" s="235"/>
      <c r="M579" s="236" t="s">
        <v>1</v>
      </c>
      <c r="N579" s="237" t="s">
        <v>41</v>
      </c>
      <c r="O579" s="77"/>
      <c r="P579" s="191">
        <f>O579*H579</f>
        <v>0</v>
      </c>
      <c r="Q579" s="191">
        <v>0.00014999999999999999</v>
      </c>
      <c r="R579" s="191">
        <f>Q579*H579</f>
        <v>0.0019499999999999999</v>
      </c>
      <c r="S579" s="191">
        <v>0</v>
      </c>
      <c r="T579" s="192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193" t="s">
        <v>241</v>
      </c>
      <c r="AT579" s="193" t="s">
        <v>329</v>
      </c>
      <c r="AU579" s="193" t="s">
        <v>85</v>
      </c>
      <c r="AY579" s="19" t="s">
        <v>160</v>
      </c>
      <c r="BE579" s="194">
        <f>IF(N579="základní",J579,0)</f>
        <v>0</v>
      </c>
      <c r="BF579" s="194">
        <f>IF(N579="snížená",J579,0)</f>
        <v>0</v>
      </c>
      <c r="BG579" s="194">
        <f>IF(N579="zákl. přenesená",J579,0)</f>
        <v>0</v>
      </c>
      <c r="BH579" s="194">
        <f>IF(N579="sníž. přenesená",J579,0)</f>
        <v>0</v>
      </c>
      <c r="BI579" s="194">
        <f>IF(N579="nulová",J579,0)</f>
        <v>0</v>
      </c>
      <c r="BJ579" s="19" t="s">
        <v>83</v>
      </c>
      <c r="BK579" s="194">
        <f>ROUND(I579*H579,2)</f>
        <v>0</v>
      </c>
      <c r="BL579" s="19" t="s">
        <v>561</v>
      </c>
      <c r="BM579" s="193" t="s">
        <v>822</v>
      </c>
    </row>
    <row r="580" s="2" customFormat="1" ht="24.15" customHeight="1">
      <c r="A580" s="38"/>
      <c r="B580" s="180"/>
      <c r="C580" s="181" t="s">
        <v>823</v>
      </c>
      <c r="D580" s="181" t="s">
        <v>162</v>
      </c>
      <c r="E580" s="182" t="s">
        <v>824</v>
      </c>
      <c r="F580" s="183" t="s">
        <v>825</v>
      </c>
      <c r="G580" s="184" t="s">
        <v>261</v>
      </c>
      <c r="H580" s="185">
        <v>13</v>
      </c>
      <c r="I580" s="186"/>
      <c r="J580" s="187">
        <f>ROUND(I580*H580,2)</f>
        <v>0</v>
      </c>
      <c r="K580" s="188"/>
      <c r="L580" s="39"/>
      <c r="M580" s="189" t="s">
        <v>1</v>
      </c>
      <c r="N580" s="190" t="s">
        <v>41</v>
      </c>
      <c r="O580" s="77"/>
      <c r="P580" s="191">
        <f>O580*H580</f>
        <v>0</v>
      </c>
      <c r="Q580" s="191">
        <v>0</v>
      </c>
      <c r="R580" s="191">
        <f>Q580*H580</f>
        <v>0</v>
      </c>
      <c r="S580" s="191">
        <v>0</v>
      </c>
      <c r="T580" s="192">
        <f>S580*H580</f>
        <v>0</v>
      </c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R580" s="193" t="s">
        <v>561</v>
      </c>
      <c r="AT580" s="193" t="s">
        <v>162</v>
      </c>
      <c r="AU580" s="193" t="s">
        <v>85</v>
      </c>
      <c r="AY580" s="19" t="s">
        <v>160</v>
      </c>
      <c r="BE580" s="194">
        <f>IF(N580="základní",J580,0)</f>
        <v>0</v>
      </c>
      <c r="BF580" s="194">
        <f>IF(N580="snížená",J580,0)</f>
        <v>0</v>
      </c>
      <c r="BG580" s="194">
        <f>IF(N580="zákl. přenesená",J580,0)</f>
        <v>0</v>
      </c>
      <c r="BH580" s="194">
        <f>IF(N580="sníž. přenesená",J580,0)</f>
        <v>0</v>
      </c>
      <c r="BI580" s="194">
        <f>IF(N580="nulová",J580,0)</f>
        <v>0</v>
      </c>
      <c r="BJ580" s="19" t="s">
        <v>83</v>
      </c>
      <c r="BK580" s="194">
        <f>ROUND(I580*H580,2)</f>
        <v>0</v>
      </c>
      <c r="BL580" s="19" t="s">
        <v>561</v>
      </c>
      <c r="BM580" s="193" t="s">
        <v>826</v>
      </c>
    </row>
    <row r="581" s="2" customFormat="1" ht="16.5" customHeight="1">
      <c r="A581" s="38"/>
      <c r="B581" s="180"/>
      <c r="C581" s="227" t="s">
        <v>827</v>
      </c>
      <c r="D581" s="227" t="s">
        <v>329</v>
      </c>
      <c r="E581" s="228" t="s">
        <v>828</v>
      </c>
      <c r="F581" s="229" t="s">
        <v>829</v>
      </c>
      <c r="G581" s="230" t="s">
        <v>261</v>
      </c>
      <c r="H581" s="231">
        <v>13</v>
      </c>
      <c r="I581" s="232"/>
      <c r="J581" s="233">
        <f>ROUND(I581*H581,2)</f>
        <v>0</v>
      </c>
      <c r="K581" s="234"/>
      <c r="L581" s="235"/>
      <c r="M581" s="236" t="s">
        <v>1</v>
      </c>
      <c r="N581" s="237" t="s">
        <v>41</v>
      </c>
      <c r="O581" s="77"/>
      <c r="P581" s="191">
        <f>O581*H581</f>
        <v>0</v>
      </c>
      <c r="Q581" s="191">
        <v>0.00014999999999999999</v>
      </c>
      <c r="R581" s="191">
        <f>Q581*H581</f>
        <v>0.0019499999999999999</v>
      </c>
      <c r="S581" s="191">
        <v>0</v>
      </c>
      <c r="T581" s="192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193" t="s">
        <v>241</v>
      </c>
      <c r="AT581" s="193" t="s">
        <v>329</v>
      </c>
      <c r="AU581" s="193" t="s">
        <v>85</v>
      </c>
      <c r="AY581" s="19" t="s">
        <v>160</v>
      </c>
      <c r="BE581" s="194">
        <f>IF(N581="základní",J581,0)</f>
        <v>0</v>
      </c>
      <c r="BF581" s="194">
        <f>IF(N581="snížená",J581,0)</f>
        <v>0</v>
      </c>
      <c r="BG581" s="194">
        <f>IF(N581="zákl. přenesená",J581,0)</f>
        <v>0</v>
      </c>
      <c r="BH581" s="194">
        <f>IF(N581="sníž. přenesená",J581,0)</f>
        <v>0</v>
      </c>
      <c r="BI581" s="194">
        <f>IF(N581="nulová",J581,0)</f>
        <v>0</v>
      </c>
      <c r="BJ581" s="19" t="s">
        <v>83</v>
      </c>
      <c r="BK581" s="194">
        <f>ROUND(I581*H581,2)</f>
        <v>0</v>
      </c>
      <c r="BL581" s="19" t="s">
        <v>561</v>
      </c>
      <c r="BM581" s="193" t="s">
        <v>830</v>
      </c>
    </row>
    <row r="582" s="2" customFormat="1" ht="24.15" customHeight="1">
      <c r="A582" s="38"/>
      <c r="B582" s="180"/>
      <c r="C582" s="181" t="s">
        <v>831</v>
      </c>
      <c r="D582" s="181" t="s">
        <v>162</v>
      </c>
      <c r="E582" s="182" t="s">
        <v>832</v>
      </c>
      <c r="F582" s="183" t="s">
        <v>833</v>
      </c>
      <c r="G582" s="184" t="s">
        <v>294</v>
      </c>
      <c r="H582" s="185">
        <v>9.6999999999999993</v>
      </c>
      <c r="I582" s="186"/>
      <c r="J582" s="187">
        <f>ROUND(I582*H582,2)</f>
        <v>0</v>
      </c>
      <c r="K582" s="188"/>
      <c r="L582" s="39"/>
      <c r="M582" s="189" t="s">
        <v>1</v>
      </c>
      <c r="N582" s="190" t="s">
        <v>41</v>
      </c>
      <c r="O582" s="77"/>
      <c r="P582" s="191">
        <f>O582*H582</f>
        <v>0</v>
      </c>
      <c r="Q582" s="191">
        <v>0</v>
      </c>
      <c r="R582" s="191">
        <f>Q582*H582</f>
        <v>0</v>
      </c>
      <c r="S582" s="191">
        <v>0.002</v>
      </c>
      <c r="T582" s="192">
        <f>S582*H582</f>
        <v>0.019400000000000001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193" t="s">
        <v>561</v>
      </c>
      <c r="AT582" s="193" t="s">
        <v>162</v>
      </c>
      <c r="AU582" s="193" t="s">
        <v>85</v>
      </c>
      <c r="AY582" s="19" t="s">
        <v>160</v>
      </c>
      <c r="BE582" s="194">
        <f>IF(N582="základní",J582,0)</f>
        <v>0</v>
      </c>
      <c r="BF582" s="194">
        <f>IF(N582="snížená",J582,0)</f>
        <v>0</v>
      </c>
      <c r="BG582" s="194">
        <f>IF(N582="zákl. přenesená",J582,0)</f>
        <v>0</v>
      </c>
      <c r="BH582" s="194">
        <f>IF(N582="sníž. přenesená",J582,0)</f>
        <v>0</v>
      </c>
      <c r="BI582" s="194">
        <f>IF(N582="nulová",J582,0)</f>
        <v>0</v>
      </c>
      <c r="BJ582" s="19" t="s">
        <v>83</v>
      </c>
      <c r="BK582" s="194">
        <f>ROUND(I582*H582,2)</f>
        <v>0</v>
      </c>
      <c r="BL582" s="19" t="s">
        <v>561</v>
      </c>
      <c r="BM582" s="193" t="s">
        <v>834</v>
      </c>
    </row>
    <row r="583" s="13" customFormat="1">
      <c r="A583" s="13"/>
      <c r="B583" s="195"/>
      <c r="C583" s="13"/>
      <c r="D583" s="196" t="s">
        <v>168</v>
      </c>
      <c r="E583" s="197" t="s">
        <v>1</v>
      </c>
      <c r="F583" s="198" t="s">
        <v>835</v>
      </c>
      <c r="G583" s="13"/>
      <c r="H583" s="197" t="s">
        <v>1</v>
      </c>
      <c r="I583" s="199"/>
      <c r="J583" s="13"/>
      <c r="K583" s="13"/>
      <c r="L583" s="195"/>
      <c r="M583" s="200"/>
      <c r="N583" s="201"/>
      <c r="O583" s="201"/>
      <c r="P583" s="201"/>
      <c r="Q583" s="201"/>
      <c r="R583" s="201"/>
      <c r="S583" s="201"/>
      <c r="T583" s="202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197" t="s">
        <v>168</v>
      </c>
      <c r="AU583" s="197" t="s">
        <v>85</v>
      </c>
      <c r="AV583" s="13" t="s">
        <v>83</v>
      </c>
      <c r="AW583" s="13" t="s">
        <v>34</v>
      </c>
      <c r="AX583" s="13" t="s">
        <v>76</v>
      </c>
      <c r="AY583" s="197" t="s">
        <v>160</v>
      </c>
    </row>
    <row r="584" s="14" customFormat="1">
      <c r="A584" s="14"/>
      <c r="B584" s="203"/>
      <c r="C584" s="14"/>
      <c r="D584" s="196" t="s">
        <v>168</v>
      </c>
      <c r="E584" s="204" t="s">
        <v>1</v>
      </c>
      <c r="F584" s="205" t="s">
        <v>811</v>
      </c>
      <c r="G584" s="14"/>
      <c r="H584" s="206">
        <v>4.7999999999999998</v>
      </c>
      <c r="I584" s="207"/>
      <c r="J584" s="14"/>
      <c r="K584" s="14"/>
      <c r="L584" s="203"/>
      <c r="M584" s="208"/>
      <c r="N584" s="209"/>
      <c r="O584" s="209"/>
      <c r="P584" s="209"/>
      <c r="Q584" s="209"/>
      <c r="R584" s="209"/>
      <c r="S584" s="209"/>
      <c r="T584" s="210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04" t="s">
        <v>168</v>
      </c>
      <c r="AU584" s="204" t="s">
        <v>85</v>
      </c>
      <c r="AV584" s="14" t="s">
        <v>85</v>
      </c>
      <c r="AW584" s="14" t="s">
        <v>34</v>
      </c>
      <c r="AX584" s="14" t="s">
        <v>76</v>
      </c>
      <c r="AY584" s="204" t="s">
        <v>160</v>
      </c>
    </row>
    <row r="585" s="14" customFormat="1">
      <c r="A585" s="14"/>
      <c r="B585" s="203"/>
      <c r="C585" s="14"/>
      <c r="D585" s="196" t="s">
        <v>168</v>
      </c>
      <c r="E585" s="204" t="s">
        <v>1</v>
      </c>
      <c r="F585" s="205" t="s">
        <v>812</v>
      </c>
      <c r="G585" s="14"/>
      <c r="H585" s="206">
        <v>4.9000000000000004</v>
      </c>
      <c r="I585" s="207"/>
      <c r="J585" s="14"/>
      <c r="K585" s="14"/>
      <c r="L585" s="203"/>
      <c r="M585" s="208"/>
      <c r="N585" s="209"/>
      <c r="O585" s="209"/>
      <c r="P585" s="209"/>
      <c r="Q585" s="209"/>
      <c r="R585" s="209"/>
      <c r="S585" s="209"/>
      <c r="T585" s="210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04" t="s">
        <v>168</v>
      </c>
      <c r="AU585" s="204" t="s">
        <v>85</v>
      </c>
      <c r="AV585" s="14" t="s">
        <v>85</v>
      </c>
      <c r="AW585" s="14" t="s">
        <v>34</v>
      </c>
      <c r="AX585" s="14" t="s">
        <v>76</v>
      </c>
      <c r="AY585" s="204" t="s">
        <v>160</v>
      </c>
    </row>
    <row r="586" s="15" customFormat="1">
      <c r="A586" s="15"/>
      <c r="B586" s="211"/>
      <c r="C586" s="15"/>
      <c r="D586" s="196" t="s">
        <v>168</v>
      </c>
      <c r="E586" s="212" t="s">
        <v>1</v>
      </c>
      <c r="F586" s="213" t="s">
        <v>171</v>
      </c>
      <c r="G586" s="15"/>
      <c r="H586" s="214">
        <v>9.6999999999999993</v>
      </c>
      <c r="I586" s="215"/>
      <c r="J586" s="15"/>
      <c r="K586" s="15"/>
      <c r="L586" s="211"/>
      <c r="M586" s="216"/>
      <c r="N586" s="217"/>
      <c r="O586" s="217"/>
      <c r="P586" s="217"/>
      <c r="Q586" s="217"/>
      <c r="R586" s="217"/>
      <c r="S586" s="217"/>
      <c r="T586" s="218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12" t="s">
        <v>168</v>
      </c>
      <c r="AU586" s="212" t="s">
        <v>85</v>
      </c>
      <c r="AV586" s="15" t="s">
        <v>166</v>
      </c>
      <c r="AW586" s="15" t="s">
        <v>34</v>
      </c>
      <c r="AX586" s="15" t="s">
        <v>83</v>
      </c>
      <c r="AY586" s="212" t="s">
        <v>160</v>
      </c>
    </row>
    <row r="587" s="2" customFormat="1" ht="24.15" customHeight="1">
      <c r="A587" s="38"/>
      <c r="B587" s="180"/>
      <c r="C587" s="181" t="s">
        <v>836</v>
      </c>
      <c r="D587" s="181" t="s">
        <v>162</v>
      </c>
      <c r="E587" s="182" t="s">
        <v>837</v>
      </c>
      <c r="F587" s="183" t="s">
        <v>838</v>
      </c>
      <c r="G587" s="184" t="s">
        <v>205</v>
      </c>
      <c r="H587" s="185">
        <v>0.0040000000000000001</v>
      </c>
      <c r="I587" s="186"/>
      <c r="J587" s="187">
        <f>ROUND(I587*H587,2)</f>
        <v>0</v>
      </c>
      <c r="K587" s="188"/>
      <c r="L587" s="39"/>
      <c r="M587" s="189" t="s">
        <v>1</v>
      </c>
      <c r="N587" s="190" t="s">
        <v>41</v>
      </c>
      <c r="O587" s="77"/>
      <c r="P587" s="191">
        <f>O587*H587</f>
        <v>0</v>
      </c>
      <c r="Q587" s="191">
        <v>0</v>
      </c>
      <c r="R587" s="191">
        <f>Q587*H587</f>
        <v>0</v>
      </c>
      <c r="S587" s="191">
        <v>0</v>
      </c>
      <c r="T587" s="192">
        <f>S587*H587</f>
        <v>0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193" t="s">
        <v>561</v>
      </c>
      <c r="AT587" s="193" t="s">
        <v>162</v>
      </c>
      <c r="AU587" s="193" t="s">
        <v>85</v>
      </c>
      <c r="AY587" s="19" t="s">
        <v>160</v>
      </c>
      <c r="BE587" s="194">
        <f>IF(N587="základní",J587,0)</f>
        <v>0</v>
      </c>
      <c r="BF587" s="194">
        <f>IF(N587="snížená",J587,0)</f>
        <v>0</v>
      </c>
      <c r="BG587" s="194">
        <f>IF(N587="zákl. přenesená",J587,0)</f>
        <v>0</v>
      </c>
      <c r="BH587" s="194">
        <f>IF(N587="sníž. přenesená",J587,0)</f>
        <v>0</v>
      </c>
      <c r="BI587" s="194">
        <f>IF(N587="nulová",J587,0)</f>
        <v>0</v>
      </c>
      <c r="BJ587" s="19" t="s">
        <v>83</v>
      </c>
      <c r="BK587" s="194">
        <f>ROUND(I587*H587,2)</f>
        <v>0</v>
      </c>
      <c r="BL587" s="19" t="s">
        <v>561</v>
      </c>
      <c r="BM587" s="193" t="s">
        <v>839</v>
      </c>
    </row>
    <row r="588" s="12" customFormat="1" ht="22.8" customHeight="1">
      <c r="A588" s="12"/>
      <c r="B588" s="167"/>
      <c r="C588" s="12"/>
      <c r="D588" s="168" t="s">
        <v>75</v>
      </c>
      <c r="E588" s="178" t="s">
        <v>840</v>
      </c>
      <c r="F588" s="178" t="s">
        <v>841</v>
      </c>
      <c r="G588" s="12"/>
      <c r="H588" s="12"/>
      <c r="I588" s="170"/>
      <c r="J588" s="179">
        <f>BK588</f>
        <v>0</v>
      </c>
      <c r="K588" s="12"/>
      <c r="L588" s="167"/>
      <c r="M588" s="172"/>
      <c r="N588" s="173"/>
      <c r="O588" s="173"/>
      <c r="P588" s="174">
        <f>SUM(P589:P724)</f>
        <v>0</v>
      </c>
      <c r="Q588" s="173"/>
      <c r="R588" s="174">
        <f>SUM(R589:R724)</f>
        <v>3.3158176000000004</v>
      </c>
      <c r="S588" s="173"/>
      <c r="T588" s="175">
        <f>SUM(T589:T724)</f>
        <v>0.023400000000000001</v>
      </c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R588" s="168" t="s">
        <v>85</v>
      </c>
      <c r="AT588" s="176" t="s">
        <v>75</v>
      </c>
      <c r="AU588" s="176" t="s">
        <v>83</v>
      </c>
      <c r="AY588" s="168" t="s">
        <v>160</v>
      </c>
      <c r="BK588" s="177">
        <f>SUM(BK589:BK724)</f>
        <v>0</v>
      </c>
    </row>
    <row r="589" s="2" customFormat="1" ht="21.75" customHeight="1">
      <c r="A589" s="38"/>
      <c r="B589" s="180"/>
      <c r="C589" s="181" t="s">
        <v>842</v>
      </c>
      <c r="D589" s="181" t="s">
        <v>162</v>
      </c>
      <c r="E589" s="182" t="s">
        <v>843</v>
      </c>
      <c r="F589" s="183" t="s">
        <v>844</v>
      </c>
      <c r="G589" s="184" t="s">
        <v>762</v>
      </c>
      <c r="H589" s="185">
        <v>593.72699999999998</v>
      </c>
      <c r="I589" s="186"/>
      <c r="J589" s="187">
        <f>ROUND(I589*H589,2)</f>
        <v>0</v>
      </c>
      <c r="K589" s="188"/>
      <c r="L589" s="39"/>
      <c r="M589" s="189" t="s">
        <v>1</v>
      </c>
      <c r="N589" s="190" t="s">
        <v>41</v>
      </c>
      <c r="O589" s="77"/>
      <c r="P589" s="191">
        <f>O589*H589</f>
        <v>0</v>
      </c>
      <c r="Q589" s="191">
        <v>0.001</v>
      </c>
      <c r="R589" s="191">
        <f>Q589*H589</f>
        <v>0.593727</v>
      </c>
      <c r="S589" s="191">
        <v>0</v>
      </c>
      <c r="T589" s="192">
        <f>S589*H589</f>
        <v>0</v>
      </c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R589" s="193" t="s">
        <v>561</v>
      </c>
      <c r="AT589" s="193" t="s">
        <v>162</v>
      </c>
      <c r="AU589" s="193" t="s">
        <v>85</v>
      </c>
      <c r="AY589" s="19" t="s">
        <v>160</v>
      </c>
      <c r="BE589" s="194">
        <f>IF(N589="základní",J589,0)</f>
        <v>0</v>
      </c>
      <c r="BF589" s="194">
        <f>IF(N589="snížená",J589,0)</f>
        <v>0</v>
      </c>
      <c r="BG589" s="194">
        <f>IF(N589="zákl. přenesená",J589,0)</f>
        <v>0</v>
      </c>
      <c r="BH589" s="194">
        <f>IF(N589="sníž. přenesená",J589,0)</f>
        <v>0</v>
      </c>
      <c r="BI589" s="194">
        <f>IF(N589="nulová",J589,0)</f>
        <v>0</v>
      </c>
      <c r="BJ589" s="19" t="s">
        <v>83</v>
      </c>
      <c r="BK589" s="194">
        <f>ROUND(I589*H589,2)</f>
        <v>0</v>
      </c>
      <c r="BL589" s="19" t="s">
        <v>561</v>
      </c>
      <c r="BM589" s="193" t="s">
        <v>845</v>
      </c>
    </row>
    <row r="590" s="13" customFormat="1">
      <c r="A590" s="13"/>
      <c r="B590" s="195"/>
      <c r="C590" s="13"/>
      <c r="D590" s="196" t="s">
        <v>168</v>
      </c>
      <c r="E590" s="197" t="s">
        <v>1</v>
      </c>
      <c r="F590" s="198" t="s">
        <v>846</v>
      </c>
      <c r="G590" s="13"/>
      <c r="H590" s="197" t="s">
        <v>1</v>
      </c>
      <c r="I590" s="199"/>
      <c r="J590" s="13"/>
      <c r="K590" s="13"/>
      <c r="L590" s="195"/>
      <c r="M590" s="200"/>
      <c r="N590" s="201"/>
      <c r="O590" s="201"/>
      <c r="P590" s="201"/>
      <c r="Q590" s="201"/>
      <c r="R590" s="201"/>
      <c r="S590" s="201"/>
      <c r="T590" s="202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197" t="s">
        <v>168</v>
      </c>
      <c r="AU590" s="197" t="s">
        <v>85</v>
      </c>
      <c r="AV590" s="13" t="s">
        <v>83</v>
      </c>
      <c r="AW590" s="13" t="s">
        <v>34</v>
      </c>
      <c r="AX590" s="13" t="s">
        <v>76</v>
      </c>
      <c r="AY590" s="197" t="s">
        <v>160</v>
      </c>
    </row>
    <row r="591" s="14" customFormat="1">
      <c r="A591" s="14"/>
      <c r="B591" s="203"/>
      <c r="C591" s="14"/>
      <c r="D591" s="196" t="s">
        <v>168</v>
      </c>
      <c r="E591" s="204" t="s">
        <v>1</v>
      </c>
      <c r="F591" s="205" t="s">
        <v>847</v>
      </c>
      <c r="G591" s="14"/>
      <c r="H591" s="206">
        <v>93.283199999999979</v>
      </c>
      <c r="I591" s="207"/>
      <c r="J591" s="14"/>
      <c r="K591" s="14"/>
      <c r="L591" s="203"/>
      <c r="M591" s="208"/>
      <c r="N591" s="209"/>
      <c r="O591" s="209"/>
      <c r="P591" s="209"/>
      <c r="Q591" s="209"/>
      <c r="R591" s="209"/>
      <c r="S591" s="209"/>
      <c r="T591" s="210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04" t="s">
        <v>168</v>
      </c>
      <c r="AU591" s="204" t="s">
        <v>85</v>
      </c>
      <c r="AV591" s="14" t="s">
        <v>85</v>
      </c>
      <c r="AW591" s="14" t="s">
        <v>34</v>
      </c>
      <c r="AX591" s="14" t="s">
        <v>76</v>
      </c>
      <c r="AY591" s="204" t="s">
        <v>160</v>
      </c>
    </row>
    <row r="592" s="14" customFormat="1">
      <c r="A592" s="14"/>
      <c r="B592" s="203"/>
      <c r="C592" s="14"/>
      <c r="D592" s="196" t="s">
        <v>168</v>
      </c>
      <c r="E592" s="204" t="s">
        <v>1</v>
      </c>
      <c r="F592" s="205" t="s">
        <v>848</v>
      </c>
      <c r="G592" s="14"/>
      <c r="H592" s="206">
        <v>145.518</v>
      </c>
      <c r="I592" s="207"/>
      <c r="J592" s="14"/>
      <c r="K592" s="14"/>
      <c r="L592" s="203"/>
      <c r="M592" s="208"/>
      <c r="N592" s="209"/>
      <c r="O592" s="209"/>
      <c r="P592" s="209"/>
      <c r="Q592" s="209"/>
      <c r="R592" s="209"/>
      <c r="S592" s="209"/>
      <c r="T592" s="210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04" t="s">
        <v>168</v>
      </c>
      <c r="AU592" s="204" t="s">
        <v>85</v>
      </c>
      <c r="AV592" s="14" t="s">
        <v>85</v>
      </c>
      <c r="AW592" s="14" t="s">
        <v>34</v>
      </c>
      <c r="AX592" s="14" t="s">
        <v>76</v>
      </c>
      <c r="AY592" s="204" t="s">
        <v>160</v>
      </c>
    </row>
    <row r="593" s="14" customFormat="1">
      <c r="A593" s="14"/>
      <c r="B593" s="203"/>
      <c r="C593" s="14"/>
      <c r="D593" s="196" t="s">
        <v>168</v>
      </c>
      <c r="E593" s="204" t="s">
        <v>1</v>
      </c>
      <c r="F593" s="205" t="s">
        <v>849</v>
      </c>
      <c r="G593" s="14"/>
      <c r="H593" s="206">
        <v>204.768</v>
      </c>
      <c r="I593" s="207"/>
      <c r="J593" s="14"/>
      <c r="K593" s="14"/>
      <c r="L593" s="203"/>
      <c r="M593" s="208"/>
      <c r="N593" s="209"/>
      <c r="O593" s="209"/>
      <c r="P593" s="209"/>
      <c r="Q593" s="209"/>
      <c r="R593" s="209"/>
      <c r="S593" s="209"/>
      <c r="T593" s="210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04" t="s">
        <v>168</v>
      </c>
      <c r="AU593" s="204" t="s">
        <v>85</v>
      </c>
      <c r="AV593" s="14" t="s">
        <v>85</v>
      </c>
      <c r="AW593" s="14" t="s">
        <v>34</v>
      </c>
      <c r="AX593" s="14" t="s">
        <v>76</v>
      </c>
      <c r="AY593" s="204" t="s">
        <v>160</v>
      </c>
    </row>
    <row r="594" s="13" customFormat="1">
      <c r="A594" s="13"/>
      <c r="B594" s="195"/>
      <c r="C594" s="13"/>
      <c r="D594" s="196" t="s">
        <v>168</v>
      </c>
      <c r="E594" s="197" t="s">
        <v>1</v>
      </c>
      <c r="F594" s="198" t="s">
        <v>850</v>
      </c>
      <c r="G594" s="13"/>
      <c r="H594" s="197" t="s">
        <v>1</v>
      </c>
      <c r="I594" s="199"/>
      <c r="J594" s="13"/>
      <c r="K594" s="13"/>
      <c r="L594" s="195"/>
      <c r="M594" s="200"/>
      <c r="N594" s="201"/>
      <c r="O594" s="201"/>
      <c r="P594" s="201"/>
      <c r="Q594" s="201"/>
      <c r="R594" s="201"/>
      <c r="S594" s="201"/>
      <c r="T594" s="202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197" t="s">
        <v>168</v>
      </c>
      <c r="AU594" s="197" t="s">
        <v>85</v>
      </c>
      <c r="AV594" s="13" t="s">
        <v>83</v>
      </c>
      <c r="AW594" s="13" t="s">
        <v>34</v>
      </c>
      <c r="AX594" s="13" t="s">
        <v>76</v>
      </c>
      <c r="AY594" s="197" t="s">
        <v>160</v>
      </c>
    </row>
    <row r="595" s="14" customFormat="1">
      <c r="A595" s="14"/>
      <c r="B595" s="203"/>
      <c r="C595" s="14"/>
      <c r="D595" s="196" t="s">
        <v>168</v>
      </c>
      <c r="E595" s="204" t="s">
        <v>1</v>
      </c>
      <c r="F595" s="205" t="s">
        <v>851</v>
      </c>
      <c r="G595" s="14"/>
      <c r="H595" s="206">
        <v>12.717000000000001</v>
      </c>
      <c r="I595" s="207"/>
      <c r="J595" s="14"/>
      <c r="K595" s="14"/>
      <c r="L595" s="203"/>
      <c r="M595" s="208"/>
      <c r="N595" s="209"/>
      <c r="O595" s="209"/>
      <c r="P595" s="209"/>
      <c r="Q595" s="209"/>
      <c r="R595" s="209"/>
      <c r="S595" s="209"/>
      <c r="T595" s="210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04" t="s">
        <v>168</v>
      </c>
      <c r="AU595" s="204" t="s">
        <v>85</v>
      </c>
      <c r="AV595" s="14" t="s">
        <v>85</v>
      </c>
      <c r="AW595" s="14" t="s">
        <v>34</v>
      </c>
      <c r="AX595" s="14" t="s">
        <v>76</v>
      </c>
      <c r="AY595" s="204" t="s">
        <v>160</v>
      </c>
    </row>
    <row r="596" s="13" customFormat="1">
      <c r="A596" s="13"/>
      <c r="B596" s="195"/>
      <c r="C596" s="13"/>
      <c r="D596" s="196" t="s">
        <v>168</v>
      </c>
      <c r="E596" s="197" t="s">
        <v>1</v>
      </c>
      <c r="F596" s="198" t="s">
        <v>852</v>
      </c>
      <c r="G596" s="13"/>
      <c r="H596" s="197" t="s">
        <v>1</v>
      </c>
      <c r="I596" s="199"/>
      <c r="J596" s="13"/>
      <c r="K596" s="13"/>
      <c r="L596" s="195"/>
      <c r="M596" s="200"/>
      <c r="N596" s="201"/>
      <c r="O596" s="201"/>
      <c r="P596" s="201"/>
      <c r="Q596" s="201"/>
      <c r="R596" s="201"/>
      <c r="S596" s="201"/>
      <c r="T596" s="202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197" t="s">
        <v>168</v>
      </c>
      <c r="AU596" s="197" t="s">
        <v>85</v>
      </c>
      <c r="AV596" s="13" t="s">
        <v>83</v>
      </c>
      <c r="AW596" s="13" t="s">
        <v>34</v>
      </c>
      <c r="AX596" s="13" t="s">
        <v>76</v>
      </c>
      <c r="AY596" s="197" t="s">
        <v>160</v>
      </c>
    </row>
    <row r="597" s="14" customFormat="1">
      <c r="A597" s="14"/>
      <c r="B597" s="203"/>
      <c r="C597" s="14"/>
      <c r="D597" s="196" t="s">
        <v>168</v>
      </c>
      <c r="E597" s="204" t="s">
        <v>1</v>
      </c>
      <c r="F597" s="205" t="s">
        <v>853</v>
      </c>
      <c r="G597" s="14"/>
      <c r="H597" s="206">
        <v>30.520799999999994</v>
      </c>
      <c r="I597" s="207"/>
      <c r="J597" s="14"/>
      <c r="K597" s="14"/>
      <c r="L597" s="203"/>
      <c r="M597" s="208"/>
      <c r="N597" s="209"/>
      <c r="O597" s="209"/>
      <c r="P597" s="209"/>
      <c r="Q597" s="209"/>
      <c r="R597" s="209"/>
      <c r="S597" s="209"/>
      <c r="T597" s="210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04" t="s">
        <v>168</v>
      </c>
      <c r="AU597" s="204" t="s">
        <v>85</v>
      </c>
      <c r="AV597" s="14" t="s">
        <v>85</v>
      </c>
      <c r="AW597" s="14" t="s">
        <v>34</v>
      </c>
      <c r="AX597" s="14" t="s">
        <v>76</v>
      </c>
      <c r="AY597" s="204" t="s">
        <v>160</v>
      </c>
    </row>
    <row r="598" s="16" customFormat="1">
      <c r="A598" s="16"/>
      <c r="B598" s="219"/>
      <c r="C598" s="16"/>
      <c r="D598" s="196" t="s">
        <v>168</v>
      </c>
      <c r="E598" s="220" t="s">
        <v>1</v>
      </c>
      <c r="F598" s="221" t="s">
        <v>184</v>
      </c>
      <c r="G598" s="16"/>
      <c r="H598" s="222">
        <v>486.80700000000002</v>
      </c>
      <c r="I598" s="223"/>
      <c r="J598" s="16"/>
      <c r="K598" s="16"/>
      <c r="L598" s="219"/>
      <c r="M598" s="224"/>
      <c r="N598" s="225"/>
      <c r="O598" s="225"/>
      <c r="P598" s="225"/>
      <c r="Q598" s="225"/>
      <c r="R598" s="225"/>
      <c r="S598" s="225"/>
      <c r="T598" s="226"/>
      <c r="U598" s="16"/>
      <c r="V598" s="16"/>
      <c r="W598" s="16"/>
      <c r="X598" s="16"/>
      <c r="Y598" s="16"/>
      <c r="Z598" s="16"/>
      <c r="AA598" s="16"/>
      <c r="AB598" s="16"/>
      <c r="AC598" s="16"/>
      <c r="AD598" s="16"/>
      <c r="AE598" s="16"/>
      <c r="AT598" s="220" t="s">
        <v>168</v>
      </c>
      <c r="AU598" s="220" t="s">
        <v>85</v>
      </c>
      <c r="AV598" s="16" t="s">
        <v>185</v>
      </c>
      <c r="AW598" s="16" t="s">
        <v>34</v>
      </c>
      <c r="AX598" s="16" t="s">
        <v>76</v>
      </c>
      <c r="AY598" s="220" t="s">
        <v>160</v>
      </c>
    </row>
    <row r="599" s="13" customFormat="1">
      <c r="A599" s="13"/>
      <c r="B599" s="195"/>
      <c r="C599" s="13"/>
      <c r="D599" s="196" t="s">
        <v>168</v>
      </c>
      <c r="E599" s="197" t="s">
        <v>1</v>
      </c>
      <c r="F599" s="198" t="s">
        <v>854</v>
      </c>
      <c r="G599" s="13"/>
      <c r="H599" s="197" t="s">
        <v>1</v>
      </c>
      <c r="I599" s="199"/>
      <c r="J599" s="13"/>
      <c r="K599" s="13"/>
      <c r="L599" s="195"/>
      <c r="M599" s="200"/>
      <c r="N599" s="201"/>
      <c r="O599" s="201"/>
      <c r="P599" s="201"/>
      <c r="Q599" s="201"/>
      <c r="R599" s="201"/>
      <c r="S599" s="201"/>
      <c r="T599" s="202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197" t="s">
        <v>168</v>
      </c>
      <c r="AU599" s="197" t="s">
        <v>85</v>
      </c>
      <c r="AV599" s="13" t="s">
        <v>83</v>
      </c>
      <c r="AW599" s="13" t="s">
        <v>34</v>
      </c>
      <c r="AX599" s="13" t="s">
        <v>76</v>
      </c>
      <c r="AY599" s="197" t="s">
        <v>160</v>
      </c>
    </row>
    <row r="600" s="14" customFormat="1">
      <c r="A600" s="14"/>
      <c r="B600" s="203"/>
      <c r="C600" s="14"/>
      <c r="D600" s="196" t="s">
        <v>168</v>
      </c>
      <c r="E600" s="204" t="s">
        <v>1</v>
      </c>
      <c r="F600" s="205" t="s">
        <v>855</v>
      </c>
      <c r="G600" s="14"/>
      <c r="H600" s="206">
        <v>69.120000000000005</v>
      </c>
      <c r="I600" s="207"/>
      <c r="J600" s="14"/>
      <c r="K600" s="14"/>
      <c r="L600" s="203"/>
      <c r="M600" s="208"/>
      <c r="N600" s="209"/>
      <c r="O600" s="209"/>
      <c r="P600" s="209"/>
      <c r="Q600" s="209"/>
      <c r="R600" s="209"/>
      <c r="S600" s="209"/>
      <c r="T600" s="210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04" t="s">
        <v>168</v>
      </c>
      <c r="AU600" s="204" t="s">
        <v>85</v>
      </c>
      <c r="AV600" s="14" t="s">
        <v>85</v>
      </c>
      <c r="AW600" s="14" t="s">
        <v>34</v>
      </c>
      <c r="AX600" s="14" t="s">
        <v>76</v>
      </c>
      <c r="AY600" s="204" t="s">
        <v>160</v>
      </c>
    </row>
    <row r="601" s="13" customFormat="1">
      <c r="A601" s="13"/>
      <c r="B601" s="195"/>
      <c r="C601" s="13"/>
      <c r="D601" s="196" t="s">
        <v>168</v>
      </c>
      <c r="E601" s="197" t="s">
        <v>1</v>
      </c>
      <c r="F601" s="198" t="s">
        <v>856</v>
      </c>
      <c r="G601" s="13"/>
      <c r="H601" s="197" t="s">
        <v>1</v>
      </c>
      <c r="I601" s="199"/>
      <c r="J601" s="13"/>
      <c r="K601" s="13"/>
      <c r="L601" s="195"/>
      <c r="M601" s="200"/>
      <c r="N601" s="201"/>
      <c r="O601" s="201"/>
      <c r="P601" s="201"/>
      <c r="Q601" s="201"/>
      <c r="R601" s="201"/>
      <c r="S601" s="201"/>
      <c r="T601" s="202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197" t="s">
        <v>168</v>
      </c>
      <c r="AU601" s="197" t="s">
        <v>85</v>
      </c>
      <c r="AV601" s="13" t="s">
        <v>83</v>
      </c>
      <c r="AW601" s="13" t="s">
        <v>34</v>
      </c>
      <c r="AX601" s="13" t="s">
        <v>76</v>
      </c>
      <c r="AY601" s="197" t="s">
        <v>160</v>
      </c>
    </row>
    <row r="602" s="14" customFormat="1">
      <c r="A602" s="14"/>
      <c r="B602" s="203"/>
      <c r="C602" s="14"/>
      <c r="D602" s="196" t="s">
        <v>168</v>
      </c>
      <c r="E602" s="204" t="s">
        <v>1</v>
      </c>
      <c r="F602" s="205" t="s">
        <v>857</v>
      </c>
      <c r="G602" s="14"/>
      <c r="H602" s="206">
        <v>3.8399999999999999</v>
      </c>
      <c r="I602" s="207"/>
      <c r="J602" s="14"/>
      <c r="K602" s="14"/>
      <c r="L602" s="203"/>
      <c r="M602" s="208"/>
      <c r="N602" s="209"/>
      <c r="O602" s="209"/>
      <c r="P602" s="209"/>
      <c r="Q602" s="209"/>
      <c r="R602" s="209"/>
      <c r="S602" s="209"/>
      <c r="T602" s="210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04" t="s">
        <v>168</v>
      </c>
      <c r="AU602" s="204" t="s">
        <v>85</v>
      </c>
      <c r="AV602" s="14" t="s">
        <v>85</v>
      </c>
      <c r="AW602" s="14" t="s">
        <v>34</v>
      </c>
      <c r="AX602" s="14" t="s">
        <v>76</v>
      </c>
      <c r="AY602" s="204" t="s">
        <v>160</v>
      </c>
    </row>
    <row r="603" s="16" customFormat="1">
      <c r="A603" s="16"/>
      <c r="B603" s="219"/>
      <c r="C603" s="16"/>
      <c r="D603" s="196" t="s">
        <v>168</v>
      </c>
      <c r="E603" s="220" t="s">
        <v>1</v>
      </c>
      <c r="F603" s="221" t="s">
        <v>184</v>
      </c>
      <c r="G603" s="16"/>
      <c r="H603" s="222">
        <v>72.960000000000008</v>
      </c>
      <c r="I603" s="223"/>
      <c r="J603" s="16"/>
      <c r="K603" s="16"/>
      <c r="L603" s="219"/>
      <c r="M603" s="224"/>
      <c r="N603" s="225"/>
      <c r="O603" s="225"/>
      <c r="P603" s="225"/>
      <c r="Q603" s="225"/>
      <c r="R603" s="225"/>
      <c r="S603" s="225"/>
      <c r="T603" s="226"/>
      <c r="U603" s="16"/>
      <c r="V603" s="16"/>
      <c r="W603" s="16"/>
      <c r="X603" s="16"/>
      <c r="Y603" s="16"/>
      <c r="Z603" s="16"/>
      <c r="AA603" s="16"/>
      <c r="AB603" s="16"/>
      <c r="AC603" s="16"/>
      <c r="AD603" s="16"/>
      <c r="AE603" s="16"/>
      <c r="AT603" s="220" t="s">
        <v>168</v>
      </c>
      <c r="AU603" s="220" t="s">
        <v>85</v>
      </c>
      <c r="AV603" s="16" t="s">
        <v>185</v>
      </c>
      <c r="AW603" s="16" t="s">
        <v>34</v>
      </c>
      <c r="AX603" s="16" t="s">
        <v>76</v>
      </c>
      <c r="AY603" s="220" t="s">
        <v>160</v>
      </c>
    </row>
    <row r="604" s="13" customFormat="1">
      <c r="A604" s="13"/>
      <c r="B604" s="195"/>
      <c r="C604" s="13"/>
      <c r="D604" s="196" t="s">
        <v>168</v>
      </c>
      <c r="E604" s="197" t="s">
        <v>1</v>
      </c>
      <c r="F604" s="198" t="s">
        <v>858</v>
      </c>
      <c r="G604" s="13"/>
      <c r="H604" s="197" t="s">
        <v>1</v>
      </c>
      <c r="I604" s="199"/>
      <c r="J604" s="13"/>
      <c r="K604" s="13"/>
      <c r="L604" s="195"/>
      <c r="M604" s="200"/>
      <c r="N604" s="201"/>
      <c r="O604" s="201"/>
      <c r="P604" s="201"/>
      <c r="Q604" s="201"/>
      <c r="R604" s="201"/>
      <c r="S604" s="201"/>
      <c r="T604" s="202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197" t="s">
        <v>168</v>
      </c>
      <c r="AU604" s="197" t="s">
        <v>85</v>
      </c>
      <c r="AV604" s="13" t="s">
        <v>83</v>
      </c>
      <c r="AW604" s="13" t="s">
        <v>34</v>
      </c>
      <c r="AX604" s="13" t="s">
        <v>76</v>
      </c>
      <c r="AY604" s="197" t="s">
        <v>160</v>
      </c>
    </row>
    <row r="605" s="13" customFormat="1">
      <c r="A605" s="13"/>
      <c r="B605" s="195"/>
      <c r="C605" s="13"/>
      <c r="D605" s="196" t="s">
        <v>168</v>
      </c>
      <c r="E605" s="197" t="s">
        <v>1</v>
      </c>
      <c r="F605" s="198" t="s">
        <v>859</v>
      </c>
      <c r="G605" s="13"/>
      <c r="H605" s="197" t="s">
        <v>1</v>
      </c>
      <c r="I605" s="199"/>
      <c r="J605" s="13"/>
      <c r="K605" s="13"/>
      <c r="L605" s="195"/>
      <c r="M605" s="200"/>
      <c r="N605" s="201"/>
      <c r="O605" s="201"/>
      <c r="P605" s="201"/>
      <c r="Q605" s="201"/>
      <c r="R605" s="201"/>
      <c r="S605" s="201"/>
      <c r="T605" s="202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197" t="s">
        <v>168</v>
      </c>
      <c r="AU605" s="197" t="s">
        <v>85</v>
      </c>
      <c r="AV605" s="13" t="s">
        <v>83</v>
      </c>
      <c r="AW605" s="13" t="s">
        <v>34</v>
      </c>
      <c r="AX605" s="13" t="s">
        <v>76</v>
      </c>
      <c r="AY605" s="197" t="s">
        <v>160</v>
      </c>
    </row>
    <row r="606" s="14" customFormat="1">
      <c r="A606" s="14"/>
      <c r="B606" s="203"/>
      <c r="C606" s="14"/>
      <c r="D606" s="196" t="s">
        <v>168</v>
      </c>
      <c r="E606" s="204" t="s">
        <v>1</v>
      </c>
      <c r="F606" s="205" t="s">
        <v>860</v>
      </c>
      <c r="G606" s="14"/>
      <c r="H606" s="206">
        <v>29.736000000000001</v>
      </c>
      <c r="I606" s="207"/>
      <c r="J606" s="14"/>
      <c r="K606" s="14"/>
      <c r="L606" s="203"/>
      <c r="M606" s="208"/>
      <c r="N606" s="209"/>
      <c r="O606" s="209"/>
      <c r="P606" s="209"/>
      <c r="Q606" s="209"/>
      <c r="R606" s="209"/>
      <c r="S606" s="209"/>
      <c r="T606" s="210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04" t="s">
        <v>168</v>
      </c>
      <c r="AU606" s="204" t="s">
        <v>85</v>
      </c>
      <c r="AV606" s="14" t="s">
        <v>85</v>
      </c>
      <c r="AW606" s="14" t="s">
        <v>34</v>
      </c>
      <c r="AX606" s="14" t="s">
        <v>76</v>
      </c>
      <c r="AY606" s="204" t="s">
        <v>160</v>
      </c>
    </row>
    <row r="607" s="13" customFormat="1">
      <c r="A607" s="13"/>
      <c r="B607" s="195"/>
      <c r="C607" s="13"/>
      <c r="D607" s="196" t="s">
        <v>168</v>
      </c>
      <c r="E607" s="197" t="s">
        <v>1</v>
      </c>
      <c r="F607" s="198" t="s">
        <v>856</v>
      </c>
      <c r="G607" s="13"/>
      <c r="H607" s="197" t="s">
        <v>1</v>
      </c>
      <c r="I607" s="199"/>
      <c r="J607" s="13"/>
      <c r="K607" s="13"/>
      <c r="L607" s="195"/>
      <c r="M607" s="200"/>
      <c r="N607" s="201"/>
      <c r="O607" s="201"/>
      <c r="P607" s="201"/>
      <c r="Q607" s="201"/>
      <c r="R607" s="201"/>
      <c r="S607" s="201"/>
      <c r="T607" s="202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197" t="s">
        <v>168</v>
      </c>
      <c r="AU607" s="197" t="s">
        <v>85</v>
      </c>
      <c r="AV607" s="13" t="s">
        <v>83</v>
      </c>
      <c r="AW607" s="13" t="s">
        <v>34</v>
      </c>
      <c r="AX607" s="13" t="s">
        <v>76</v>
      </c>
      <c r="AY607" s="197" t="s">
        <v>160</v>
      </c>
    </row>
    <row r="608" s="14" customFormat="1">
      <c r="A608" s="14"/>
      <c r="B608" s="203"/>
      <c r="C608" s="14"/>
      <c r="D608" s="196" t="s">
        <v>168</v>
      </c>
      <c r="E608" s="204" t="s">
        <v>1</v>
      </c>
      <c r="F608" s="205" t="s">
        <v>861</v>
      </c>
      <c r="G608" s="14"/>
      <c r="H608" s="206">
        <v>4.2240000000000002</v>
      </c>
      <c r="I608" s="207"/>
      <c r="J608" s="14"/>
      <c r="K608" s="14"/>
      <c r="L608" s="203"/>
      <c r="M608" s="208"/>
      <c r="N608" s="209"/>
      <c r="O608" s="209"/>
      <c r="P608" s="209"/>
      <c r="Q608" s="209"/>
      <c r="R608" s="209"/>
      <c r="S608" s="209"/>
      <c r="T608" s="210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04" t="s">
        <v>168</v>
      </c>
      <c r="AU608" s="204" t="s">
        <v>85</v>
      </c>
      <c r="AV608" s="14" t="s">
        <v>85</v>
      </c>
      <c r="AW608" s="14" t="s">
        <v>34</v>
      </c>
      <c r="AX608" s="14" t="s">
        <v>76</v>
      </c>
      <c r="AY608" s="204" t="s">
        <v>160</v>
      </c>
    </row>
    <row r="609" s="16" customFormat="1">
      <c r="A609" s="16"/>
      <c r="B609" s="219"/>
      <c r="C609" s="16"/>
      <c r="D609" s="196" t="s">
        <v>168</v>
      </c>
      <c r="E609" s="220" t="s">
        <v>1</v>
      </c>
      <c r="F609" s="221" t="s">
        <v>184</v>
      </c>
      <c r="G609" s="16"/>
      <c r="H609" s="222">
        <v>33.960000000000001</v>
      </c>
      <c r="I609" s="223"/>
      <c r="J609" s="16"/>
      <c r="K609" s="16"/>
      <c r="L609" s="219"/>
      <c r="M609" s="224"/>
      <c r="N609" s="225"/>
      <c r="O609" s="225"/>
      <c r="P609" s="225"/>
      <c r="Q609" s="225"/>
      <c r="R609" s="225"/>
      <c r="S609" s="225"/>
      <c r="T609" s="226"/>
      <c r="U609" s="16"/>
      <c r="V609" s="16"/>
      <c r="W609" s="16"/>
      <c r="X609" s="16"/>
      <c r="Y609" s="16"/>
      <c r="Z609" s="16"/>
      <c r="AA609" s="16"/>
      <c r="AB609" s="16"/>
      <c r="AC609" s="16"/>
      <c r="AD609" s="16"/>
      <c r="AE609" s="16"/>
      <c r="AT609" s="220" t="s">
        <v>168</v>
      </c>
      <c r="AU609" s="220" t="s">
        <v>85</v>
      </c>
      <c r="AV609" s="16" t="s">
        <v>185</v>
      </c>
      <c r="AW609" s="16" t="s">
        <v>34</v>
      </c>
      <c r="AX609" s="16" t="s">
        <v>76</v>
      </c>
      <c r="AY609" s="220" t="s">
        <v>160</v>
      </c>
    </row>
    <row r="610" s="15" customFormat="1">
      <c r="A610" s="15"/>
      <c r="B610" s="211"/>
      <c r="C610" s="15"/>
      <c r="D610" s="196" t="s">
        <v>168</v>
      </c>
      <c r="E610" s="212" t="s">
        <v>1</v>
      </c>
      <c r="F610" s="213" t="s">
        <v>171</v>
      </c>
      <c r="G610" s="15"/>
      <c r="H610" s="214">
        <v>593.72700000000009</v>
      </c>
      <c r="I610" s="215"/>
      <c r="J610" s="15"/>
      <c r="K610" s="15"/>
      <c r="L610" s="211"/>
      <c r="M610" s="216"/>
      <c r="N610" s="217"/>
      <c r="O610" s="217"/>
      <c r="P610" s="217"/>
      <c r="Q610" s="217"/>
      <c r="R610" s="217"/>
      <c r="S610" s="217"/>
      <c r="T610" s="218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12" t="s">
        <v>168</v>
      </c>
      <c r="AU610" s="212" t="s">
        <v>85</v>
      </c>
      <c r="AV610" s="15" t="s">
        <v>166</v>
      </c>
      <c r="AW610" s="15" t="s">
        <v>34</v>
      </c>
      <c r="AX610" s="15" t="s">
        <v>83</v>
      </c>
      <c r="AY610" s="212" t="s">
        <v>160</v>
      </c>
    </row>
    <row r="611" s="2" customFormat="1" ht="16.5" customHeight="1">
      <c r="A611" s="38"/>
      <c r="B611" s="180"/>
      <c r="C611" s="181" t="s">
        <v>862</v>
      </c>
      <c r="D611" s="181" t="s">
        <v>162</v>
      </c>
      <c r="E611" s="182" t="s">
        <v>863</v>
      </c>
      <c r="F611" s="183" t="s">
        <v>864</v>
      </c>
      <c r="G611" s="184" t="s">
        <v>165</v>
      </c>
      <c r="H611" s="185">
        <v>20</v>
      </c>
      <c r="I611" s="186"/>
      <c r="J611" s="187">
        <f>ROUND(I611*H611,2)</f>
        <v>0</v>
      </c>
      <c r="K611" s="188"/>
      <c r="L611" s="39"/>
      <c r="M611" s="189" t="s">
        <v>1</v>
      </c>
      <c r="N611" s="190" t="s">
        <v>41</v>
      </c>
      <c r="O611" s="77"/>
      <c r="P611" s="191">
        <f>O611*H611</f>
        <v>0</v>
      </c>
      <c r="Q611" s="191">
        <v>2.0000000000000002E-05</v>
      </c>
      <c r="R611" s="191">
        <f>Q611*H611</f>
        <v>0.00040000000000000002</v>
      </c>
      <c r="S611" s="191">
        <v>0</v>
      </c>
      <c r="T611" s="192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193" t="s">
        <v>561</v>
      </c>
      <c r="AT611" s="193" t="s">
        <v>162</v>
      </c>
      <c r="AU611" s="193" t="s">
        <v>85</v>
      </c>
      <c r="AY611" s="19" t="s">
        <v>160</v>
      </c>
      <c r="BE611" s="194">
        <f>IF(N611="základní",J611,0)</f>
        <v>0</v>
      </c>
      <c r="BF611" s="194">
        <f>IF(N611="snížená",J611,0)</f>
        <v>0</v>
      </c>
      <c r="BG611" s="194">
        <f>IF(N611="zákl. přenesená",J611,0)</f>
        <v>0</v>
      </c>
      <c r="BH611" s="194">
        <f>IF(N611="sníž. přenesená",J611,0)</f>
        <v>0</v>
      </c>
      <c r="BI611" s="194">
        <f>IF(N611="nulová",J611,0)</f>
        <v>0</v>
      </c>
      <c r="BJ611" s="19" t="s">
        <v>83</v>
      </c>
      <c r="BK611" s="194">
        <f>ROUND(I611*H611,2)</f>
        <v>0</v>
      </c>
      <c r="BL611" s="19" t="s">
        <v>561</v>
      </c>
      <c r="BM611" s="193" t="s">
        <v>865</v>
      </c>
    </row>
    <row r="612" s="13" customFormat="1">
      <c r="A612" s="13"/>
      <c r="B612" s="195"/>
      <c r="C612" s="13"/>
      <c r="D612" s="196" t="s">
        <v>168</v>
      </c>
      <c r="E612" s="197" t="s">
        <v>1</v>
      </c>
      <c r="F612" s="198" t="s">
        <v>846</v>
      </c>
      <c r="G612" s="13"/>
      <c r="H612" s="197" t="s">
        <v>1</v>
      </c>
      <c r="I612" s="199"/>
      <c r="J612" s="13"/>
      <c r="K612" s="13"/>
      <c r="L612" s="195"/>
      <c r="M612" s="200"/>
      <c r="N612" s="201"/>
      <c r="O612" s="201"/>
      <c r="P612" s="201"/>
      <c r="Q612" s="201"/>
      <c r="R612" s="201"/>
      <c r="S612" s="201"/>
      <c r="T612" s="202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197" t="s">
        <v>168</v>
      </c>
      <c r="AU612" s="197" t="s">
        <v>85</v>
      </c>
      <c r="AV612" s="13" t="s">
        <v>83</v>
      </c>
      <c r="AW612" s="13" t="s">
        <v>34</v>
      </c>
      <c r="AX612" s="13" t="s">
        <v>76</v>
      </c>
      <c r="AY612" s="197" t="s">
        <v>160</v>
      </c>
    </row>
    <row r="613" s="14" customFormat="1">
      <c r="A613" s="14"/>
      <c r="B613" s="203"/>
      <c r="C613" s="14"/>
      <c r="D613" s="196" t="s">
        <v>168</v>
      </c>
      <c r="E613" s="204" t="s">
        <v>1</v>
      </c>
      <c r="F613" s="205" t="s">
        <v>222</v>
      </c>
      <c r="G613" s="14"/>
      <c r="H613" s="206">
        <v>20</v>
      </c>
      <c r="I613" s="207"/>
      <c r="J613" s="14"/>
      <c r="K613" s="14"/>
      <c r="L613" s="203"/>
      <c r="M613" s="208"/>
      <c r="N613" s="209"/>
      <c r="O613" s="209"/>
      <c r="P613" s="209"/>
      <c r="Q613" s="209"/>
      <c r="R613" s="209"/>
      <c r="S613" s="209"/>
      <c r="T613" s="210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04" t="s">
        <v>168</v>
      </c>
      <c r="AU613" s="204" t="s">
        <v>85</v>
      </c>
      <c r="AV613" s="14" t="s">
        <v>85</v>
      </c>
      <c r="AW613" s="14" t="s">
        <v>34</v>
      </c>
      <c r="AX613" s="14" t="s">
        <v>76</v>
      </c>
      <c r="AY613" s="204" t="s">
        <v>160</v>
      </c>
    </row>
    <row r="614" s="15" customFormat="1">
      <c r="A614" s="15"/>
      <c r="B614" s="211"/>
      <c r="C614" s="15"/>
      <c r="D614" s="196" t="s">
        <v>168</v>
      </c>
      <c r="E614" s="212" t="s">
        <v>1</v>
      </c>
      <c r="F614" s="213" t="s">
        <v>171</v>
      </c>
      <c r="G614" s="15"/>
      <c r="H614" s="214">
        <v>20</v>
      </c>
      <c r="I614" s="215"/>
      <c r="J614" s="15"/>
      <c r="K614" s="15"/>
      <c r="L614" s="211"/>
      <c r="M614" s="216"/>
      <c r="N614" s="217"/>
      <c r="O614" s="217"/>
      <c r="P614" s="217"/>
      <c r="Q614" s="217"/>
      <c r="R614" s="217"/>
      <c r="S614" s="217"/>
      <c r="T614" s="218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12" t="s">
        <v>168</v>
      </c>
      <c r="AU614" s="212" t="s">
        <v>85</v>
      </c>
      <c r="AV614" s="15" t="s">
        <v>166</v>
      </c>
      <c r="AW614" s="15" t="s">
        <v>34</v>
      </c>
      <c r="AX614" s="15" t="s">
        <v>83</v>
      </c>
      <c r="AY614" s="212" t="s">
        <v>160</v>
      </c>
    </row>
    <row r="615" s="2" customFormat="1" ht="24.15" customHeight="1">
      <c r="A615" s="38"/>
      <c r="B615" s="180"/>
      <c r="C615" s="227" t="s">
        <v>866</v>
      </c>
      <c r="D615" s="227" t="s">
        <v>329</v>
      </c>
      <c r="E615" s="228" t="s">
        <v>867</v>
      </c>
      <c r="F615" s="229" t="s">
        <v>868</v>
      </c>
      <c r="G615" s="230" t="s">
        <v>205</v>
      </c>
      <c r="H615" s="231">
        <v>0.317</v>
      </c>
      <c r="I615" s="232"/>
      <c r="J615" s="233">
        <f>ROUND(I615*H615,2)</f>
        <v>0</v>
      </c>
      <c r="K615" s="234"/>
      <c r="L615" s="235"/>
      <c r="M615" s="236" t="s">
        <v>1</v>
      </c>
      <c r="N615" s="237" t="s">
        <v>41</v>
      </c>
      <c r="O615" s="77"/>
      <c r="P615" s="191">
        <f>O615*H615</f>
        <v>0</v>
      </c>
      <c r="Q615" s="191">
        <v>1</v>
      </c>
      <c r="R615" s="191">
        <f>Q615*H615</f>
        <v>0.317</v>
      </c>
      <c r="S615" s="191">
        <v>0</v>
      </c>
      <c r="T615" s="192">
        <f>S615*H615</f>
        <v>0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193" t="s">
        <v>241</v>
      </c>
      <c r="AT615" s="193" t="s">
        <v>329</v>
      </c>
      <c r="AU615" s="193" t="s">
        <v>85</v>
      </c>
      <c r="AY615" s="19" t="s">
        <v>160</v>
      </c>
      <c r="BE615" s="194">
        <f>IF(N615="základní",J615,0)</f>
        <v>0</v>
      </c>
      <c r="BF615" s="194">
        <f>IF(N615="snížená",J615,0)</f>
        <v>0</v>
      </c>
      <c r="BG615" s="194">
        <f>IF(N615="zákl. přenesená",J615,0)</f>
        <v>0</v>
      </c>
      <c r="BH615" s="194">
        <f>IF(N615="sníž. přenesená",J615,0)</f>
        <v>0</v>
      </c>
      <c r="BI615" s="194">
        <f>IF(N615="nulová",J615,0)</f>
        <v>0</v>
      </c>
      <c r="BJ615" s="19" t="s">
        <v>83</v>
      </c>
      <c r="BK615" s="194">
        <f>ROUND(I615*H615,2)</f>
        <v>0</v>
      </c>
      <c r="BL615" s="19" t="s">
        <v>561</v>
      </c>
      <c r="BM615" s="193" t="s">
        <v>869</v>
      </c>
    </row>
    <row r="616" s="14" customFormat="1">
      <c r="A616" s="14"/>
      <c r="B616" s="203"/>
      <c r="C616" s="14"/>
      <c r="D616" s="196" t="s">
        <v>168</v>
      </c>
      <c r="E616" s="204" t="s">
        <v>1</v>
      </c>
      <c r="F616" s="205" t="s">
        <v>870</v>
      </c>
      <c r="G616" s="14"/>
      <c r="H616" s="206">
        <v>0.31680000000000003</v>
      </c>
      <c r="I616" s="207"/>
      <c r="J616" s="14"/>
      <c r="K616" s="14"/>
      <c r="L616" s="203"/>
      <c r="M616" s="208"/>
      <c r="N616" s="209"/>
      <c r="O616" s="209"/>
      <c r="P616" s="209"/>
      <c r="Q616" s="209"/>
      <c r="R616" s="209"/>
      <c r="S616" s="209"/>
      <c r="T616" s="210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04" t="s">
        <v>168</v>
      </c>
      <c r="AU616" s="204" t="s">
        <v>85</v>
      </c>
      <c r="AV616" s="14" t="s">
        <v>85</v>
      </c>
      <c r="AW616" s="14" t="s">
        <v>34</v>
      </c>
      <c r="AX616" s="14" t="s">
        <v>76</v>
      </c>
      <c r="AY616" s="204" t="s">
        <v>160</v>
      </c>
    </row>
    <row r="617" s="15" customFormat="1">
      <c r="A617" s="15"/>
      <c r="B617" s="211"/>
      <c r="C617" s="15"/>
      <c r="D617" s="196" t="s">
        <v>168</v>
      </c>
      <c r="E617" s="212" t="s">
        <v>1</v>
      </c>
      <c r="F617" s="213" t="s">
        <v>171</v>
      </c>
      <c r="G617" s="15"/>
      <c r="H617" s="214">
        <v>0.31680000000000003</v>
      </c>
      <c r="I617" s="215"/>
      <c r="J617" s="15"/>
      <c r="K617" s="15"/>
      <c r="L617" s="211"/>
      <c r="M617" s="216"/>
      <c r="N617" s="217"/>
      <c r="O617" s="217"/>
      <c r="P617" s="217"/>
      <c r="Q617" s="217"/>
      <c r="R617" s="217"/>
      <c r="S617" s="217"/>
      <c r="T617" s="218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12" t="s">
        <v>168</v>
      </c>
      <c r="AU617" s="212" t="s">
        <v>85</v>
      </c>
      <c r="AV617" s="15" t="s">
        <v>166</v>
      </c>
      <c r="AW617" s="15" t="s">
        <v>34</v>
      </c>
      <c r="AX617" s="15" t="s">
        <v>83</v>
      </c>
      <c r="AY617" s="212" t="s">
        <v>160</v>
      </c>
    </row>
    <row r="618" s="2" customFormat="1" ht="21.75" customHeight="1">
      <c r="A618" s="38"/>
      <c r="B618" s="180"/>
      <c r="C618" s="181" t="s">
        <v>871</v>
      </c>
      <c r="D618" s="181" t="s">
        <v>162</v>
      </c>
      <c r="E618" s="182" t="s">
        <v>872</v>
      </c>
      <c r="F618" s="183" t="s">
        <v>873</v>
      </c>
      <c r="G618" s="184" t="s">
        <v>261</v>
      </c>
      <c r="H618" s="185">
        <v>3</v>
      </c>
      <c r="I618" s="186"/>
      <c r="J618" s="187">
        <f>ROUND(I618*H618,2)</f>
        <v>0</v>
      </c>
      <c r="K618" s="188"/>
      <c r="L618" s="39"/>
      <c r="M618" s="189" t="s">
        <v>1</v>
      </c>
      <c r="N618" s="190" t="s">
        <v>41</v>
      </c>
      <c r="O618" s="77"/>
      <c r="P618" s="191">
        <f>O618*H618</f>
        <v>0</v>
      </c>
      <c r="Q618" s="191">
        <v>0.00033</v>
      </c>
      <c r="R618" s="191">
        <f>Q618*H618</f>
        <v>0.00098999999999999999</v>
      </c>
      <c r="S618" s="191">
        <v>0</v>
      </c>
      <c r="T618" s="192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193" t="s">
        <v>561</v>
      </c>
      <c r="AT618" s="193" t="s">
        <v>162</v>
      </c>
      <c r="AU618" s="193" t="s">
        <v>85</v>
      </c>
      <c r="AY618" s="19" t="s">
        <v>160</v>
      </c>
      <c r="BE618" s="194">
        <f>IF(N618="základní",J618,0)</f>
        <v>0</v>
      </c>
      <c r="BF618" s="194">
        <f>IF(N618="snížená",J618,0)</f>
        <v>0</v>
      </c>
      <c r="BG618" s="194">
        <f>IF(N618="zákl. přenesená",J618,0)</f>
        <v>0</v>
      </c>
      <c r="BH618" s="194">
        <f>IF(N618="sníž. přenesená",J618,0)</f>
        <v>0</v>
      </c>
      <c r="BI618" s="194">
        <f>IF(N618="nulová",J618,0)</f>
        <v>0</v>
      </c>
      <c r="BJ618" s="19" t="s">
        <v>83</v>
      </c>
      <c r="BK618" s="194">
        <f>ROUND(I618*H618,2)</f>
        <v>0</v>
      </c>
      <c r="BL618" s="19" t="s">
        <v>561</v>
      </c>
      <c r="BM618" s="193" t="s">
        <v>874</v>
      </c>
    </row>
    <row r="619" s="13" customFormat="1">
      <c r="A619" s="13"/>
      <c r="B619" s="195"/>
      <c r="C619" s="13"/>
      <c r="D619" s="196" t="s">
        <v>168</v>
      </c>
      <c r="E619" s="197" t="s">
        <v>1</v>
      </c>
      <c r="F619" s="198" t="s">
        <v>456</v>
      </c>
      <c r="G619" s="13"/>
      <c r="H619" s="197" t="s">
        <v>1</v>
      </c>
      <c r="I619" s="199"/>
      <c r="J619" s="13"/>
      <c r="K619" s="13"/>
      <c r="L619" s="195"/>
      <c r="M619" s="200"/>
      <c r="N619" s="201"/>
      <c r="O619" s="201"/>
      <c r="P619" s="201"/>
      <c r="Q619" s="201"/>
      <c r="R619" s="201"/>
      <c r="S619" s="201"/>
      <c r="T619" s="202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197" t="s">
        <v>168</v>
      </c>
      <c r="AU619" s="197" t="s">
        <v>85</v>
      </c>
      <c r="AV619" s="13" t="s">
        <v>83</v>
      </c>
      <c r="AW619" s="13" t="s">
        <v>34</v>
      </c>
      <c r="AX619" s="13" t="s">
        <v>76</v>
      </c>
      <c r="AY619" s="197" t="s">
        <v>160</v>
      </c>
    </row>
    <row r="620" s="14" customFormat="1">
      <c r="A620" s="14"/>
      <c r="B620" s="203"/>
      <c r="C620" s="14"/>
      <c r="D620" s="196" t="s">
        <v>168</v>
      </c>
      <c r="E620" s="204" t="s">
        <v>1</v>
      </c>
      <c r="F620" s="205" t="s">
        <v>83</v>
      </c>
      <c r="G620" s="14"/>
      <c r="H620" s="206">
        <v>1</v>
      </c>
      <c r="I620" s="207"/>
      <c r="J620" s="14"/>
      <c r="K620" s="14"/>
      <c r="L620" s="203"/>
      <c r="M620" s="208"/>
      <c r="N620" s="209"/>
      <c r="O620" s="209"/>
      <c r="P620" s="209"/>
      <c r="Q620" s="209"/>
      <c r="R620" s="209"/>
      <c r="S620" s="209"/>
      <c r="T620" s="210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04" t="s">
        <v>168</v>
      </c>
      <c r="AU620" s="204" t="s">
        <v>85</v>
      </c>
      <c r="AV620" s="14" t="s">
        <v>85</v>
      </c>
      <c r="AW620" s="14" t="s">
        <v>34</v>
      </c>
      <c r="AX620" s="14" t="s">
        <v>76</v>
      </c>
      <c r="AY620" s="204" t="s">
        <v>160</v>
      </c>
    </row>
    <row r="621" s="13" customFormat="1">
      <c r="A621" s="13"/>
      <c r="B621" s="195"/>
      <c r="C621" s="13"/>
      <c r="D621" s="196" t="s">
        <v>168</v>
      </c>
      <c r="E621" s="197" t="s">
        <v>1</v>
      </c>
      <c r="F621" s="198" t="s">
        <v>446</v>
      </c>
      <c r="G621" s="13"/>
      <c r="H621" s="197" t="s">
        <v>1</v>
      </c>
      <c r="I621" s="199"/>
      <c r="J621" s="13"/>
      <c r="K621" s="13"/>
      <c r="L621" s="195"/>
      <c r="M621" s="200"/>
      <c r="N621" s="201"/>
      <c r="O621" s="201"/>
      <c r="P621" s="201"/>
      <c r="Q621" s="201"/>
      <c r="R621" s="201"/>
      <c r="S621" s="201"/>
      <c r="T621" s="202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197" t="s">
        <v>168</v>
      </c>
      <c r="AU621" s="197" t="s">
        <v>85</v>
      </c>
      <c r="AV621" s="13" t="s">
        <v>83</v>
      </c>
      <c r="AW621" s="13" t="s">
        <v>34</v>
      </c>
      <c r="AX621" s="13" t="s">
        <v>76</v>
      </c>
      <c r="AY621" s="197" t="s">
        <v>160</v>
      </c>
    </row>
    <row r="622" s="14" customFormat="1">
      <c r="A622" s="14"/>
      <c r="B622" s="203"/>
      <c r="C622" s="14"/>
      <c r="D622" s="196" t="s">
        <v>168</v>
      </c>
      <c r="E622" s="204" t="s">
        <v>1</v>
      </c>
      <c r="F622" s="205" t="s">
        <v>83</v>
      </c>
      <c r="G622" s="14"/>
      <c r="H622" s="206">
        <v>1</v>
      </c>
      <c r="I622" s="207"/>
      <c r="J622" s="14"/>
      <c r="K622" s="14"/>
      <c r="L622" s="203"/>
      <c r="M622" s="208"/>
      <c r="N622" s="209"/>
      <c r="O622" s="209"/>
      <c r="P622" s="209"/>
      <c r="Q622" s="209"/>
      <c r="R622" s="209"/>
      <c r="S622" s="209"/>
      <c r="T622" s="210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04" t="s">
        <v>168</v>
      </c>
      <c r="AU622" s="204" t="s">
        <v>85</v>
      </c>
      <c r="AV622" s="14" t="s">
        <v>85</v>
      </c>
      <c r="AW622" s="14" t="s">
        <v>34</v>
      </c>
      <c r="AX622" s="14" t="s">
        <v>76</v>
      </c>
      <c r="AY622" s="204" t="s">
        <v>160</v>
      </c>
    </row>
    <row r="623" s="13" customFormat="1">
      <c r="A623" s="13"/>
      <c r="B623" s="195"/>
      <c r="C623" s="13"/>
      <c r="D623" s="196" t="s">
        <v>168</v>
      </c>
      <c r="E623" s="197" t="s">
        <v>1</v>
      </c>
      <c r="F623" s="198" t="s">
        <v>447</v>
      </c>
      <c r="G623" s="13"/>
      <c r="H623" s="197" t="s">
        <v>1</v>
      </c>
      <c r="I623" s="199"/>
      <c r="J623" s="13"/>
      <c r="K623" s="13"/>
      <c r="L623" s="195"/>
      <c r="M623" s="200"/>
      <c r="N623" s="201"/>
      <c r="O623" s="201"/>
      <c r="P623" s="201"/>
      <c r="Q623" s="201"/>
      <c r="R623" s="201"/>
      <c r="S623" s="201"/>
      <c r="T623" s="202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197" t="s">
        <v>168</v>
      </c>
      <c r="AU623" s="197" t="s">
        <v>85</v>
      </c>
      <c r="AV623" s="13" t="s">
        <v>83</v>
      </c>
      <c r="AW623" s="13" t="s">
        <v>34</v>
      </c>
      <c r="AX623" s="13" t="s">
        <v>76</v>
      </c>
      <c r="AY623" s="197" t="s">
        <v>160</v>
      </c>
    </row>
    <row r="624" s="14" customFormat="1">
      <c r="A624" s="14"/>
      <c r="B624" s="203"/>
      <c r="C624" s="14"/>
      <c r="D624" s="196" t="s">
        <v>168</v>
      </c>
      <c r="E624" s="204" t="s">
        <v>1</v>
      </c>
      <c r="F624" s="205" t="s">
        <v>83</v>
      </c>
      <c r="G624" s="14"/>
      <c r="H624" s="206">
        <v>1</v>
      </c>
      <c r="I624" s="207"/>
      <c r="J624" s="14"/>
      <c r="K624" s="14"/>
      <c r="L624" s="203"/>
      <c r="M624" s="208"/>
      <c r="N624" s="209"/>
      <c r="O624" s="209"/>
      <c r="P624" s="209"/>
      <c r="Q624" s="209"/>
      <c r="R624" s="209"/>
      <c r="S624" s="209"/>
      <c r="T624" s="210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04" t="s">
        <v>168</v>
      </c>
      <c r="AU624" s="204" t="s">
        <v>85</v>
      </c>
      <c r="AV624" s="14" t="s">
        <v>85</v>
      </c>
      <c r="AW624" s="14" t="s">
        <v>34</v>
      </c>
      <c r="AX624" s="14" t="s">
        <v>76</v>
      </c>
      <c r="AY624" s="204" t="s">
        <v>160</v>
      </c>
    </row>
    <row r="625" s="15" customFormat="1">
      <c r="A625" s="15"/>
      <c r="B625" s="211"/>
      <c r="C625" s="15"/>
      <c r="D625" s="196" t="s">
        <v>168</v>
      </c>
      <c r="E625" s="212" t="s">
        <v>1</v>
      </c>
      <c r="F625" s="213" t="s">
        <v>171</v>
      </c>
      <c r="G625" s="15"/>
      <c r="H625" s="214">
        <v>3</v>
      </c>
      <c r="I625" s="215"/>
      <c r="J625" s="15"/>
      <c r="K625" s="15"/>
      <c r="L625" s="211"/>
      <c r="M625" s="216"/>
      <c r="N625" s="217"/>
      <c r="O625" s="217"/>
      <c r="P625" s="217"/>
      <c r="Q625" s="217"/>
      <c r="R625" s="217"/>
      <c r="S625" s="217"/>
      <c r="T625" s="218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12" t="s">
        <v>168</v>
      </c>
      <c r="AU625" s="212" t="s">
        <v>85</v>
      </c>
      <c r="AV625" s="15" t="s">
        <v>166</v>
      </c>
      <c r="AW625" s="15" t="s">
        <v>34</v>
      </c>
      <c r="AX625" s="15" t="s">
        <v>83</v>
      </c>
      <c r="AY625" s="212" t="s">
        <v>160</v>
      </c>
    </row>
    <row r="626" s="2" customFormat="1" ht="24.15" customHeight="1">
      <c r="A626" s="38"/>
      <c r="B626" s="180"/>
      <c r="C626" s="227" t="s">
        <v>875</v>
      </c>
      <c r="D626" s="227" t="s">
        <v>329</v>
      </c>
      <c r="E626" s="228" t="s">
        <v>876</v>
      </c>
      <c r="F626" s="229" t="s">
        <v>877</v>
      </c>
      <c r="G626" s="230" t="s">
        <v>261</v>
      </c>
      <c r="H626" s="231">
        <v>1</v>
      </c>
      <c r="I626" s="232"/>
      <c r="J626" s="233">
        <f>ROUND(I626*H626,2)</f>
        <v>0</v>
      </c>
      <c r="K626" s="234"/>
      <c r="L626" s="235"/>
      <c r="M626" s="236" t="s">
        <v>1</v>
      </c>
      <c r="N626" s="237" t="s">
        <v>41</v>
      </c>
      <c r="O626" s="77"/>
      <c r="P626" s="191">
        <f>O626*H626</f>
        <v>0</v>
      </c>
      <c r="Q626" s="191">
        <v>0.076999999999999999</v>
      </c>
      <c r="R626" s="191">
        <f>Q626*H626</f>
        <v>0.076999999999999999</v>
      </c>
      <c r="S626" s="191">
        <v>0</v>
      </c>
      <c r="T626" s="192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193" t="s">
        <v>241</v>
      </c>
      <c r="AT626" s="193" t="s">
        <v>329</v>
      </c>
      <c r="AU626" s="193" t="s">
        <v>85</v>
      </c>
      <c r="AY626" s="19" t="s">
        <v>160</v>
      </c>
      <c r="BE626" s="194">
        <f>IF(N626="základní",J626,0)</f>
        <v>0</v>
      </c>
      <c r="BF626" s="194">
        <f>IF(N626="snížená",J626,0)</f>
        <v>0</v>
      </c>
      <c r="BG626" s="194">
        <f>IF(N626="zákl. přenesená",J626,0)</f>
        <v>0</v>
      </c>
      <c r="BH626" s="194">
        <f>IF(N626="sníž. přenesená",J626,0)</f>
        <v>0</v>
      </c>
      <c r="BI626" s="194">
        <f>IF(N626="nulová",J626,0)</f>
        <v>0</v>
      </c>
      <c r="BJ626" s="19" t="s">
        <v>83</v>
      </c>
      <c r="BK626" s="194">
        <f>ROUND(I626*H626,2)</f>
        <v>0</v>
      </c>
      <c r="BL626" s="19" t="s">
        <v>561</v>
      </c>
      <c r="BM626" s="193" t="s">
        <v>878</v>
      </c>
    </row>
    <row r="627" s="13" customFormat="1">
      <c r="A627" s="13"/>
      <c r="B627" s="195"/>
      <c r="C627" s="13"/>
      <c r="D627" s="196" t="s">
        <v>168</v>
      </c>
      <c r="E627" s="197" t="s">
        <v>1</v>
      </c>
      <c r="F627" s="198" t="s">
        <v>456</v>
      </c>
      <c r="G627" s="13"/>
      <c r="H627" s="197" t="s">
        <v>1</v>
      </c>
      <c r="I627" s="199"/>
      <c r="J627" s="13"/>
      <c r="K627" s="13"/>
      <c r="L627" s="195"/>
      <c r="M627" s="200"/>
      <c r="N627" s="201"/>
      <c r="O627" s="201"/>
      <c r="P627" s="201"/>
      <c r="Q627" s="201"/>
      <c r="R627" s="201"/>
      <c r="S627" s="201"/>
      <c r="T627" s="202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197" t="s">
        <v>168</v>
      </c>
      <c r="AU627" s="197" t="s">
        <v>85</v>
      </c>
      <c r="AV627" s="13" t="s">
        <v>83</v>
      </c>
      <c r="AW627" s="13" t="s">
        <v>34</v>
      </c>
      <c r="AX627" s="13" t="s">
        <v>76</v>
      </c>
      <c r="AY627" s="197" t="s">
        <v>160</v>
      </c>
    </row>
    <row r="628" s="14" customFormat="1">
      <c r="A628" s="14"/>
      <c r="B628" s="203"/>
      <c r="C628" s="14"/>
      <c r="D628" s="196" t="s">
        <v>168</v>
      </c>
      <c r="E628" s="204" t="s">
        <v>1</v>
      </c>
      <c r="F628" s="205" t="s">
        <v>83</v>
      </c>
      <c r="G628" s="14"/>
      <c r="H628" s="206">
        <v>1</v>
      </c>
      <c r="I628" s="207"/>
      <c r="J628" s="14"/>
      <c r="K628" s="14"/>
      <c r="L628" s="203"/>
      <c r="M628" s="208"/>
      <c r="N628" s="209"/>
      <c r="O628" s="209"/>
      <c r="P628" s="209"/>
      <c r="Q628" s="209"/>
      <c r="R628" s="209"/>
      <c r="S628" s="209"/>
      <c r="T628" s="210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04" t="s">
        <v>168</v>
      </c>
      <c r="AU628" s="204" t="s">
        <v>85</v>
      </c>
      <c r="AV628" s="14" t="s">
        <v>85</v>
      </c>
      <c r="AW628" s="14" t="s">
        <v>34</v>
      </c>
      <c r="AX628" s="14" t="s">
        <v>76</v>
      </c>
      <c r="AY628" s="204" t="s">
        <v>160</v>
      </c>
    </row>
    <row r="629" s="15" customFormat="1">
      <c r="A629" s="15"/>
      <c r="B629" s="211"/>
      <c r="C629" s="15"/>
      <c r="D629" s="196" t="s">
        <v>168</v>
      </c>
      <c r="E629" s="212" t="s">
        <v>1</v>
      </c>
      <c r="F629" s="213" t="s">
        <v>171</v>
      </c>
      <c r="G629" s="15"/>
      <c r="H629" s="214">
        <v>1</v>
      </c>
      <c r="I629" s="215"/>
      <c r="J629" s="15"/>
      <c r="K629" s="15"/>
      <c r="L629" s="211"/>
      <c r="M629" s="216"/>
      <c r="N629" s="217"/>
      <c r="O629" s="217"/>
      <c r="P629" s="217"/>
      <c r="Q629" s="217"/>
      <c r="R629" s="217"/>
      <c r="S629" s="217"/>
      <c r="T629" s="218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T629" s="212" t="s">
        <v>168</v>
      </c>
      <c r="AU629" s="212" t="s">
        <v>85</v>
      </c>
      <c r="AV629" s="15" t="s">
        <v>166</v>
      </c>
      <c r="AW629" s="15" t="s">
        <v>34</v>
      </c>
      <c r="AX629" s="15" t="s">
        <v>83</v>
      </c>
      <c r="AY629" s="212" t="s">
        <v>160</v>
      </c>
    </row>
    <row r="630" s="2" customFormat="1" ht="24.15" customHeight="1">
      <c r="A630" s="38"/>
      <c r="B630" s="180"/>
      <c r="C630" s="227" t="s">
        <v>879</v>
      </c>
      <c r="D630" s="227" t="s">
        <v>329</v>
      </c>
      <c r="E630" s="228" t="s">
        <v>880</v>
      </c>
      <c r="F630" s="229" t="s">
        <v>881</v>
      </c>
      <c r="G630" s="230" t="s">
        <v>261</v>
      </c>
      <c r="H630" s="231">
        <v>1</v>
      </c>
      <c r="I630" s="232"/>
      <c r="J630" s="233">
        <f>ROUND(I630*H630,2)</f>
        <v>0</v>
      </c>
      <c r="K630" s="234"/>
      <c r="L630" s="235"/>
      <c r="M630" s="236" t="s">
        <v>1</v>
      </c>
      <c r="N630" s="237" t="s">
        <v>41</v>
      </c>
      <c r="O630" s="77"/>
      <c r="P630" s="191">
        <f>O630*H630</f>
        <v>0</v>
      </c>
      <c r="Q630" s="191">
        <v>0.084000000000000005</v>
      </c>
      <c r="R630" s="191">
        <f>Q630*H630</f>
        <v>0.084000000000000005</v>
      </c>
      <c r="S630" s="191">
        <v>0</v>
      </c>
      <c r="T630" s="192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193" t="s">
        <v>241</v>
      </c>
      <c r="AT630" s="193" t="s">
        <v>329</v>
      </c>
      <c r="AU630" s="193" t="s">
        <v>85</v>
      </c>
      <c r="AY630" s="19" t="s">
        <v>160</v>
      </c>
      <c r="BE630" s="194">
        <f>IF(N630="základní",J630,0)</f>
        <v>0</v>
      </c>
      <c r="BF630" s="194">
        <f>IF(N630="snížená",J630,0)</f>
        <v>0</v>
      </c>
      <c r="BG630" s="194">
        <f>IF(N630="zákl. přenesená",J630,0)</f>
        <v>0</v>
      </c>
      <c r="BH630" s="194">
        <f>IF(N630="sníž. přenesená",J630,0)</f>
        <v>0</v>
      </c>
      <c r="BI630" s="194">
        <f>IF(N630="nulová",J630,0)</f>
        <v>0</v>
      </c>
      <c r="BJ630" s="19" t="s">
        <v>83</v>
      </c>
      <c r="BK630" s="194">
        <f>ROUND(I630*H630,2)</f>
        <v>0</v>
      </c>
      <c r="BL630" s="19" t="s">
        <v>561</v>
      </c>
      <c r="BM630" s="193" t="s">
        <v>882</v>
      </c>
    </row>
    <row r="631" s="13" customFormat="1">
      <c r="A631" s="13"/>
      <c r="B631" s="195"/>
      <c r="C631" s="13"/>
      <c r="D631" s="196" t="s">
        <v>168</v>
      </c>
      <c r="E631" s="197" t="s">
        <v>1</v>
      </c>
      <c r="F631" s="198" t="s">
        <v>446</v>
      </c>
      <c r="G631" s="13"/>
      <c r="H631" s="197" t="s">
        <v>1</v>
      </c>
      <c r="I631" s="199"/>
      <c r="J631" s="13"/>
      <c r="K631" s="13"/>
      <c r="L631" s="195"/>
      <c r="M631" s="200"/>
      <c r="N631" s="201"/>
      <c r="O631" s="201"/>
      <c r="P631" s="201"/>
      <c r="Q631" s="201"/>
      <c r="R631" s="201"/>
      <c r="S631" s="201"/>
      <c r="T631" s="202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197" t="s">
        <v>168</v>
      </c>
      <c r="AU631" s="197" t="s">
        <v>85</v>
      </c>
      <c r="AV631" s="13" t="s">
        <v>83</v>
      </c>
      <c r="AW631" s="13" t="s">
        <v>34</v>
      </c>
      <c r="AX631" s="13" t="s">
        <v>76</v>
      </c>
      <c r="AY631" s="197" t="s">
        <v>160</v>
      </c>
    </row>
    <row r="632" s="14" customFormat="1">
      <c r="A632" s="14"/>
      <c r="B632" s="203"/>
      <c r="C632" s="14"/>
      <c r="D632" s="196" t="s">
        <v>168</v>
      </c>
      <c r="E632" s="204" t="s">
        <v>1</v>
      </c>
      <c r="F632" s="205" t="s">
        <v>83</v>
      </c>
      <c r="G632" s="14"/>
      <c r="H632" s="206">
        <v>1</v>
      </c>
      <c r="I632" s="207"/>
      <c r="J632" s="14"/>
      <c r="K632" s="14"/>
      <c r="L632" s="203"/>
      <c r="M632" s="208"/>
      <c r="N632" s="209"/>
      <c r="O632" s="209"/>
      <c r="P632" s="209"/>
      <c r="Q632" s="209"/>
      <c r="R632" s="209"/>
      <c r="S632" s="209"/>
      <c r="T632" s="210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04" t="s">
        <v>168</v>
      </c>
      <c r="AU632" s="204" t="s">
        <v>85</v>
      </c>
      <c r="AV632" s="14" t="s">
        <v>85</v>
      </c>
      <c r="AW632" s="14" t="s">
        <v>34</v>
      </c>
      <c r="AX632" s="14" t="s">
        <v>76</v>
      </c>
      <c r="AY632" s="204" t="s">
        <v>160</v>
      </c>
    </row>
    <row r="633" s="15" customFormat="1">
      <c r="A633" s="15"/>
      <c r="B633" s="211"/>
      <c r="C633" s="15"/>
      <c r="D633" s="196" t="s">
        <v>168</v>
      </c>
      <c r="E633" s="212" t="s">
        <v>1</v>
      </c>
      <c r="F633" s="213" t="s">
        <v>171</v>
      </c>
      <c r="G633" s="15"/>
      <c r="H633" s="214">
        <v>1</v>
      </c>
      <c r="I633" s="215"/>
      <c r="J633" s="15"/>
      <c r="K633" s="15"/>
      <c r="L633" s="211"/>
      <c r="M633" s="216"/>
      <c r="N633" s="217"/>
      <c r="O633" s="217"/>
      <c r="P633" s="217"/>
      <c r="Q633" s="217"/>
      <c r="R633" s="217"/>
      <c r="S633" s="217"/>
      <c r="T633" s="218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T633" s="212" t="s">
        <v>168</v>
      </c>
      <c r="AU633" s="212" t="s">
        <v>85</v>
      </c>
      <c r="AV633" s="15" t="s">
        <v>166</v>
      </c>
      <c r="AW633" s="15" t="s">
        <v>34</v>
      </c>
      <c r="AX633" s="15" t="s">
        <v>83</v>
      </c>
      <c r="AY633" s="212" t="s">
        <v>160</v>
      </c>
    </row>
    <row r="634" s="2" customFormat="1" ht="24.15" customHeight="1">
      <c r="A634" s="38"/>
      <c r="B634" s="180"/>
      <c r="C634" s="227" t="s">
        <v>883</v>
      </c>
      <c r="D634" s="227" t="s">
        <v>329</v>
      </c>
      <c r="E634" s="228" t="s">
        <v>884</v>
      </c>
      <c r="F634" s="229" t="s">
        <v>885</v>
      </c>
      <c r="G634" s="230" t="s">
        <v>261</v>
      </c>
      <c r="H634" s="231">
        <v>1</v>
      </c>
      <c r="I634" s="232"/>
      <c r="J634" s="233">
        <f>ROUND(I634*H634,2)</f>
        <v>0</v>
      </c>
      <c r="K634" s="234"/>
      <c r="L634" s="235"/>
      <c r="M634" s="236" t="s">
        <v>1</v>
      </c>
      <c r="N634" s="237" t="s">
        <v>41</v>
      </c>
      <c r="O634" s="77"/>
      <c r="P634" s="191">
        <f>O634*H634</f>
        <v>0</v>
      </c>
      <c r="Q634" s="191">
        <v>0.098000000000000004</v>
      </c>
      <c r="R634" s="191">
        <f>Q634*H634</f>
        <v>0.098000000000000004</v>
      </c>
      <c r="S634" s="191">
        <v>0</v>
      </c>
      <c r="T634" s="192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193" t="s">
        <v>241</v>
      </c>
      <c r="AT634" s="193" t="s">
        <v>329</v>
      </c>
      <c r="AU634" s="193" t="s">
        <v>85</v>
      </c>
      <c r="AY634" s="19" t="s">
        <v>160</v>
      </c>
      <c r="BE634" s="194">
        <f>IF(N634="základní",J634,0)</f>
        <v>0</v>
      </c>
      <c r="BF634" s="194">
        <f>IF(N634="snížená",J634,0)</f>
        <v>0</v>
      </c>
      <c r="BG634" s="194">
        <f>IF(N634="zákl. přenesená",J634,0)</f>
        <v>0</v>
      </c>
      <c r="BH634" s="194">
        <f>IF(N634="sníž. přenesená",J634,0)</f>
        <v>0</v>
      </c>
      <c r="BI634" s="194">
        <f>IF(N634="nulová",J634,0)</f>
        <v>0</v>
      </c>
      <c r="BJ634" s="19" t="s">
        <v>83</v>
      </c>
      <c r="BK634" s="194">
        <f>ROUND(I634*H634,2)</f>
        <v>0</v>
      </c>
      <c r="BL634" s="19" t="s">
        <v>561</v>
      </c>
      <c r="BM634" s="193" t="s">
        <v>886</v>
      </c>
    </row>
    <row r="635" s="13" customFormat="1">
      <c r="A635" s="13"/>
      <c r="B635" s="195"/>
      <c r="C635" s="13"/>
      <c r="D635" s="196" t="s">
        <v>168</v>
      </c>
      <c r="E635" s="197" t="s">
        <v>1</v>
      </c>
      <c r="F635" s="198" t="s">
        <v>447</v>
      </c>
      <c r="G635" s="13"/>
      <c r="H635" s="197" t="s">
        <v>1</v>
      </c>
      <c r="I635" s="199"/>
      <c r="J635" s="13"/>
      <c r="K635" s="13"/>
      <c r="L635" s="195"/>
      <c r="M635" s="200"/>
      <c r="N635" s="201"/>
      <c r="O635" s="201"/>
      <c r="P635" s="201"/>
      <c r="Q635" s="201"/>
      <c r="R635" s="201"/>
      <c r="S635" s="201"/>
      <c r="T635" s="202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197" t="s">
        <v>168</v>
      </c>
      <c r="AU635" s="197" t="s">
        <v>85</v>
      </c>
      <c r="AV635" s="13" t="s">
        <v>83</v>
      </c>
      <c r="AW635" s="13" t="s">
        <v>34</v>
      </c>
      <c r="AX635" s="13" t="s">
        <v>76</v>
      </c>
      <c r="AY635" s="197" t="s">
        <v>160</v>
      </c>
    </row>
    <row r="636" s="14" customFormat="1">
      <c r="A636" s="14"/>
      <c r="B636" s="203"/>
      <c r="C636" s="14"/>
      <c r="D636" s="196" t="s">
        <v>168</v>
      </c>
      <c r="E636" s="204" t="s">
        <v>1</v>
      </c>
      <c r="F636" s="205" t="s">
        <v>83</v>
      </c>
      <c r="G636" s="14"/>
      <c r="H636" s="206">
        <v>1</v>
      </c>
      <c r="I636" s="207"/>
      <c r="J636" s="14"/>
      <c r="K636" s="14"/>
      <c r="L636" s="203"/>
      <c r="M636" s="208"/>
      <c r="N636" s="209"/>
      <c r="O636" s="209"/>
      <c r="P636" s="209"/>
      <c r="Q636" s="209"/>
      <c r="R636" s="209"/>
      <c r="S636" s="209"/>
      <c r="T636" s="210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04" t="s">
        <v>168</v>
      </c>
      <c r="AU636" s="204" t="s">
        <v>85</v>
      </c>
      <c r="AV636" s="14" t="s">
        <v>85</v>
      </c>
      <c r="AW636" s="14" t="s">
        <v>34</v>
      </c>
      <c r="AX636" s="14" t="s">
        <v>76</v>
      </c>
      <c r="AY636" s="204" t="s">
        <v>160</v>
      </c>
    </row>
    <row r="637" s="15" customFormat="1">
      <c r="A637" s="15"/>
      <c r="B637" s="211"/>
      <c r="C637" s="15"/>
      <c r="D637" s="196" t="s">
        <v>168</v>
      </c>
      <c r="E637" s="212" t="s">
        <v>1</v>
      </c>
      <c r="F637" s="213" t="s">
        <v>171</v>
      </c>
      <c r="G637" s="15"/>
      <c r="H637" s="214">
        <v>1</v>
      </c>
      <c r="I637" s="215"/>
      <c r="J637" s="15"/>
      <c r="K637" s="15"/>
      <c r="L637" s="211"/>
      <c r="M637" s="216"/>
      <c r="N637" s="217"/>
      <c r="O637" s="217"/>
      <c r="P637" s="217"/>
      <c r="Q637" s="217"/>
      <c r="R637" s="217"/>
      <c r="S637" s="217"/>
      <c r="T637" s="218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T637" s="212" t="s">
        <v>168</v>
      </c>
      <c r="AU637" s="212" t="s">
        <v>85</v>
      </c>
      <c r="AV637" s="15" t="s">
        <v>166</v>
      </c>
      <c r="AW637" s="15" t="s">
        <v>34</v>
      </c>
      <c r="AX637" s="15" t="s">
        <v>83</v>
      </c>
      <c r="AY637" s="212" t="s">
        <v>160</v>
      </c>
    </row>
    <row r="638" s="2" customFormat="1" ht="24.15" customHeight="1">
      <c r="A638" s="38"/>
      <c r="B638" s="180"/>
      <c r="C638" s="181" t="s">
        <v>887</v>
      </c>
      <c r="D638" s="181" t="s">
        <v>162</v>
      </c>
      <c r="E638" s="182" t="s">
        <v>888</v>
      </c>
      <c r="F638" s="183" t="s">
        <v>889</v>
      </c>
      <c r="G638" s="184" t="s">
        <v>261</v>
      </c>
      <c r="H638" s="185">
        <v>3</v>
      </c>
      <c r="I638" s="186"/>
      <c r="J638" s="187">
        <f>ROUND(I638*H638,2)</f>
        <v>0</v>
      </c>
      <c r="K638" s="188"/>
      <c r="L638" s="39"/>
      <c r="M638" s="189" t="s">
        <v>1</v>
      </c>
      <c r="N638" s="190" t="s">
        <v>41</v>
      </c>
      <c r="O638" s="77"/>
      <c r="P638" s="191">
        <f>O638*H638</f>
        <v>0</v>
      </c>
      <c r="Q638" s="191">
        <v>0.00066</v>
      </c>
      <c r="R638" s="191">
        <f>Q638*H638</f>
        <v>0.00198</v>
      </c>
      <c r="S638" s="191">
        <v>0</v>
      </c>
      <c r="T638" s="192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193" t="s">
        <v>561</v>
      </c>
      <c r="AT638" s="193" t="s">
        <v>162</v>
      </c>
      <c r="AU638" s="193" t="s">
        <v>85</v>
      </c>
      <c r="AY638" s="19" t="s">
        <v>160</v>
      </c>
      <c r="BE638" s="194">
        <f>IF(N638="základní",J638,0)</f>
        <v>0</v>
      </c>
      <c r="BF638" s="194">
        <f>IF(N638="snížená",J638,0)</f>
        <v>0</v>
      </c>
      <c r="BG638" s="194">
        <f>IF(N638="zákl. přenesená",J638,0)</f>
        <v>0</v>
      </c>
      <c r="BH638" s="194">
        <f>IF(N638="sníž. přenesená",J638,0)</f>
        <v>0</v>
      </c>
      <c r="BI638" s="194">
        <f>IF(N638="nulová",J638,0)</f>
        <v>0</v>
      </c>
      <c r="BJ638" s="19" t="s">
        <v>83</v>
      </c>
      <c r="BK638" s="194">
        <f>ROUND(I638*H638,2)</f>
        <v>0</v>
      </c>
      <c r="BL638" s="19" t="s">
        <v>561</v>
      </c>
      <c r="BM638" s="193" t="s">
        <v>890</v>
      </c>
    </row>
    <row r="639" s="13" customFormat="1">
      <c r="A639" s="13"/>
      <c r="B639" s="195"/>
      <c r="C639" s="13"/>
      <c r="D639" s="196" t="s">
        <v>168</v>
      </c>
      <c r="E639" s="197" t="s">
        <v>1</v>
      </c>
      <c r="F639" s="198" t="s">
        <v>480</v>
      </c>
      <c r="G639" s="13"/>
      <c r="H639" s="197" t="s">
        <v>1</v>
      </c>
      <c r="I639" s="199"/>
      <c r="J639" s="13"/>
      <c r="K639" s="13"/>
      <c r="L639" s="195"/>
      <c r="M639" s="200"/>
      <c r="N639" s="201"/>
      <c r="O639" s="201"/>
      <c r="P639" s="201"/>
      <c r="Q639" s="201"/>
      <c r="R639" s="201"/>
      <c r="S639" s="201"/>
      <c r="T639" s="202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197" t="s">
        <v>168</v>
      </c>
      <c r="AU639" s="197" t="s">
        <v>85</v>
      </c>
      <c r="AV639" s="13" t="s">
        <v>83</v>
      </c>
      <c r="AW639" s="13" t="s">
        <v>34</v>
      </c>
      <c r="AX639" s="13" t="s">
        <v>76</v>
      </c>
      <c r="AY639" s="197" t="s">
        <v>160</v>
      </c>
    </row>
    <row r="640" s="14" customFormat="1">
      <c r="A640" s="14"/>
      <c r="B640" s="203"/>
      <c r="C640" s="14"/>
      <c r="D640" s="196" t="s">
        <v>168</v>
      </c>
      <c r="E640" s="204" t="s">
        <v>1</v>
      </c>
      <c r="F640" s="205" t="s">
        <v>481</v>
      </c>
      <c r="G640" s="14"/>
      <c r="H640" s="206">
        <v>3</v>
      </c>
      <c r="I640" s="207"/>
      <c r="J640" s="14"/>
      <c r="K640" s="14"/>
      <c r="L640" s="203"/>
      <c r="M640" s="208"/>
      <c r="N640" s="209"/>
      <c r="O640" s="209"/>
      <c r="P640" s="209"/>
      <c r="Q640" s="209"/>
      <c r="R640" s="209"/>
      <c r="S640" s="209"/>
      <c r="T640" s="210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04" t="s">
        <v>168</v>
      </c>
      <c r="AU640" s="204" t="s">
        <v>85</v>
      </c>
      <c r="AV640" s="14" t="s">
        <v>85</v>
      </c>
      <c r="AW640" s="14" t="s">
        <v>34</v>
      </c>
      <c r="AX640" s="14" t="s">
        <v>76</v>
      </c>
      <c r="AY640" s="204" t="s">
        <v>160</v>
      </c>
    </row>
    <row r="641" s="15" customFormat="1">
      <c r="A641" s="15"/>
      <c r="B641" s="211"/>
      <c r="C641" s="15"/>
      <c r="D641" s="196" t="s">
        <v>168</v>
      </c>
      <c r="E641" s="212" t="s">
        <v>1</v>
      </c>
      <c r="F641" s="213" t="s">
        <v>171</v>
      </c>
      <c r="G641" s="15"/>
      <c r="H641" s="214">
        <v>3</v>
      </c>
      <c r="I641" s="215"/>
      <c r="J641" s="15"/>
      <c r="K641" s="15"/>
      <c r="L641" s="211"/>
      <c r="M641" s="216"/>
      <c r="N641" s="217"/>
      <c r="O641" s="217"/>
      <c r="P641" s="217"/>
      <c r="Q641" s="217"/>
      <c r="R641" s="217"/>
      <c r="S641" s="217"/>
      <c r="T641" s="218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12" t="s">
        <v>168</v>
      </c>
      <c r="AU641" s="212" t="s">
        <v>85</v>
      </c>
      <c r="AV641" s="15" t="s">
        <v>166</v>
      </c>
      <c r="AW641" s="15" t="s">
        <v>34</v>
      </c>
      <c r="AX641" s="15" t="s">
        <v>83</v>
      </c>
      <c r="AY641" s="212" t="s">
        <v>160</v>
      </c>
    </row>
    <row r="642" s="2" customFormat="1" ht="24.15" customHeight="1">
      <c r="A642" s="38"/>
      <c r="B642" s="180"/>
      <c r="C642" s="227" t="s">
        <v>891</v>
      </c>
      <c r="D642" s="227" t="s">
        <v>329</v>
      </c>
      <c r="E642" s="228" t="s">
        <v>892</v>
      </c>
      <c r="F642" s="229" t="s">
        <v>893</v>
      </c>
      <c r="G642" s="230" t="s">
        <v>261</v>
      </c>
      <c r="H642" s="231">
        <v>3</v>
      </c>
      <c r="I642" s="232"/>
      <c r="J642" s="233">
        <f>ROUND(I642*H642,2)</f>
        <v>0</v>
      </c>
      <c r="K642" s="234"/>
      <c r="L642" s="235"/>
      <c r="M642" s="236" t="s">
        <v>1</v>
      </c>
      <c r="N642" s="237" t="s">
        <v>41</v>
      </c>
      <c r="O642" s="77"/>
      <c r="P642" s="191">
        <f>O642*H642</f>
        <v>0</v>
      </c>
      <c r="Q642" s="191">
        <v>0.16500000000000001</v>
      </c>
      <c r="R642" s="191">
        <f>Q642*H642</f>
        <v>0.495</v>
      </c>
      <c r="S642" s="191">
        <v>0</v>
      </c>
      <c r="T642" s="192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193" t="s">
        <v>241</v>
      </c>
      <c r="AT642" s="193" t="s">
        <v>329</v>
      </c>
      <c r="AU642" s="193" t="s">
        <v>85</v>
      </c>
      <c r="AY642" s="19" t="s">
        <v>160</v>
      </c>
      <c r="BE642" s="194">
        <f>IF(N642="základní",J642,0)</f>
        <v>0</v>
      </c>
      <c r="BF642" s="194">
        <f>IF(N642="snížená",J642,0)</f>
        <v>0</v>
      </c>
      <c r="BG642" s="194">
        <f>IF(N642="zákl. přenesená",J642,0)</f>
        <v>0</v>
      </c>
      <c r="BH642" s="194">
        <f>IF(N642="sníž. přenesená",J642,0)</f>
        <v>0</v>
      </c>
      <c r="BI642" s="194">
        <f>IF(N642="nulová",J642,0)</f>
        <v>0</v>
      </c>
      <c r="BJ642" s="19" t="s">
        <v>83</v>
      </c>
      <c r="BK642" s="194">
        <f>ROUND(I642*H642,2)</f>
        <v>0</v>
      </c>
      <c r="BL642" s="19" t="s">
        <v>561</v>
      </c>
      <c r="BM642" s="193" t="s">
        <v>894</v>
      </c>
    </row>
    <row r="643" s="13" customFormat="1">
      <c r="A643" s="13"/>
      <c r="B643" s="195"/>
      <c r="C643" s="13"/>
      <c r="D643" s="196" t="s">
        <v>168</v>
      </c>
      <c r="E643" s="197" t="s">
        <v>1</v>
      </c>
      <c r="F643" s="198" t="s">
        <v>480</v>
      </c>
      <c r="G643" s="13"/>
      <c r="H643" s="197" t="s">
        <v>1</v>
      </c>
      <c r="I643" s="199"/>
      <c r="J643" s="13"/>
      <c r="K643" s="13"/>
      <c r="L643" s="195"/>
      <c r="M643" s="200"/>
      <c r="N643" s="201"/>
      <c r="O643" s="201"/>
      <c r="P643" s="201"/>
      <c r="Q643" s="201"/>
      <c r="R643" s="201"/>
      <c r="S643" s="201"/>
      <c r="T643" s="202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197" t="s">
        <v>168</v>
      </c>
      <c r="AU643" s="197" t="s">
        <v>85</v>
      </c>
      <c r="AV643" s="13" t="s">
        <v>83</v>
      </c>
      <c r="AW643" s="13" t="s">
        <v>34</v>
      </c>
      <c r="AX643" s="13" t="s">
        <v>76</v>
      </c>
      <c r="AY643" s="197" t="s">
        <v>160</v>
      </c>
    </row>
    <row r="644" s="14" customFormat="1">
      <c r="A644" s="14"/>
      <c r="B644" s="203"/>
      <c r="C644" s="14"/>
      <c r="D644" s="196" t="s">
        <v>168</v>
      </c>
      <c r="E644" s="204" t="s">
        <v>1</v>
      </c>
      <c r="F644" s="205" t="s">
        <v>481</v>
      </c>
      <c r="G644" s="14"/>
      <c r="H644" s="206">
        <v>3</v>
      </c>
      <c r="I644" s="207"/>
      <c r="J644" s="14"/>
      <c r="K644" s="14"/>
      <c r="L644" s="203"/>
      <c r="M644" s="208"/>
      <c r="N644" s="209"/>
      <c r="O644" s="209"/>
      <c r="P644" s="209"/>
      <c r="Q644" s="209"/>
      <c r="R644" s="209"/>
      <c r="S644" s="209"/>
      <c r="T644" s="210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04" t="s">
        <v>168</v>
      </c>
      <c r="AU644" s="204" t="s">
        <v>85</v>
      </c>
      <c r="AV644" s="14" t="s">
        <v>85</v>
      </c>
      <c r="AW644" s="14" t="s">
        <v>34</v>
      </c>
      <c r="AX644" s="14" t="s">
        <v>76</v>
      </c>
      <c r="AY644" s="204" t="s">
        <v>160</v>
      </c>
    </row>
    <row r="645" s="15" customFormat="1">
      <c r="A645" s="15"/>
      <c r="B645" s="211"/>
      <c r="C645" s="15"/>
      <c r="D645" s="196" t="s">
        <v>168</v>
      </c>
      <c r="E645" s="212" t="s">
        <v>1</v>
      </c>
      <c r="F645" s="213" t="s">
        <v>171</v>
      </c>
      <c r="G645" s="15"/>
      <c r="H645" s="214">
        <v>3</v>
      </c>
      <c r="I645" s="215"/>
      <c r="J645" s="15"/>
      <c r="K645" s="15"/>
      <c r="L645" s="211"/>
      <c r="M645" s="216"/>
      <c r="N645" s="217"/>
      <c r="O645" s="217"/>
      <c r="P645" s="217"/>
      <c r="Q645" s="217"/>
      <c r="R645" s="217"/>
      <c r="S645" s="217"/>
      <c r="T645" s="218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12" t="s">
        <v>168</v>
      </c>
      <c r="AU645" s="212" t="s">
        <v>85</v>
      </c>
      <c r="AV645" s="15" t="s">
        <v>166</v>
      </c>
      <c r="AW645" s="15" t="s">
        <v>34</v>
      </c>
      <c r="AX645" s="15" t="s">
        <v>83</v>
      </c>
      <c r="AY645" s="212" t="s">
        <v>160</v>
      </c>
    </row>
    <row r="646" s="2" customFormat="1" ht="24.15" customHeight="1">
      <c r="A646" s="38"/>
      <c r="B646" s="180"/>
      <c r="C646" s="181" t="s">
        <v>895</v>
      </c>
      <c r="D646" s="181" t="s">
        <v>162</v>
      </c>
      <c r="E646" s="182" t="s">
        <v>896</v>
      </c>
      <c r="F646" s="183" t="s">
        <v>897</v>
      </c>
      <c r="G646" s="184" t="s">
        <v>261</v>
      </c>
      <c r="H646" s="185">
        <v>3</v>
      </c>
      <c r="I646" s="186"/>
      <c r="J646" s="187">
        <f>ROUND(I646*H646,2)</f>
        <v>0</v>
      </c>
      <c r="K646" s="188"/>
      <c r="L646" s="39"/>
      <c r="M646" s="189" t="s">
        <v>1</v>
      </c>
      <c r="N646" s="190" t="s">
        <v>41</v>
      </c>
      <c r="O646" s="77"/>
      <c r="P646" s="191">
        <f>O646*H646</f>
        <v>0</v>
      </c>
      <c r="Q646" s="191">
        <v>0</v>
      </c>
      <c r="R646" s="191">
        <f>Q646*H646</f>
        <v>0</v>
      </c>
      <c r="S646" s="191">
        <v>0</v>
      </c>
      <c r="T646" s="192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193" t="s">
        <v>561</v>
      </c>
      <c r="AT646" s="193" t="s">
        <v>162</v>
      </c>
      <c r="AU646" s="193" t="s">
        <v>85</v>
      </c>
      <c r="AY646" s="19" t="s">
        <v>160</v>
      </c>
      <c r="BE646" s="194">
        <f>IF(N646="základní",J646,0)</f>
        <v>0</v>
      </c>
      <c r="BF646" s="194">
        <f>IF(N646="snížená",J646,0)</f>
        <v>0</v>
      </c>
      <c r="BG646" s="194">
        <f>IF(N646="zákl. přenesená",J646,0)</f>
        <v>0</v>
      </c>
      <c r="BH646" s="194">
        <f>IF(N646="sníž. přenesená",J646,0)</f>
        <v>0</v>
      </c>
      <c r="BI646" s="194">
        <f>IF(N646="nulová",J646,0)</f>
        <v>0</v>
      </c>
      <c r="BJ646" s="19" t="s">
        <v>83</v>
      </c>
      <c r="BK646" s="194">
        <f>ROUND(I646*H646,2)</f>
        <v>0</v>
      </c>
      <c r="BL646" s="19" t="s">
        <v>561</v>
      </c>
      <c r="BM646" s="193" t="s">
        <v>898</v>
      </c>
    </row>
    <row r="647" s="14" customFormat="1">
      <c r="A647" s="14"/>
      <c r="B647" s="203"/>
      <c r="C647" s="14"/>
      <c r="D647" s="196" t="s">
        <v>168</v>
      </c>
      <c r="E647" s="204" t="s">
        <v>1</v>
      </c>
      <c r="F647" s="205" t="s">
        <v>899</v>
      </c>
      <c r="G647" s="14"/>
      <c r="H647" s="206">
        <v>3</v>
      </c>
      <c r="I647" s="207"/>
      <c r="J647" s="14"/>
      <c r="K647" s="14"/>
      <c r="L647" s="203"/>
      <c r="M647" s="208"/>
      <c r="N647" s="209"/>
      <c r="O647" s="209"/>
      <c r="P647" s="209"/>
      <c r="Q647" s="209"/>
      <c r="R647" s="209"/>
      <c r="S647" s="209"/>
      <c r="T647" s="210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04" t="s">
        <v>168</v>
      </c>
      <c r="AU647" s="204" t="s">
        <v>85</v>
      </c>
      <c r="AV647" s="14" t="s">
        <v>85</v>
      </c>
      <c r="AW647" s="14" t="s">
        <v>34</v>
      </c>
      <c r="AX647" s="14" t="s">
        <v>83</v>
      </c>
      <c r="AY647" s="204" t="s">
        <v>160</v>
      </c>
    </row>
    <row r="648" s="2" customFormat="1" ht="16.5" customHeight="1">
      <c r="A648" s="38"/>
      <c r="B648" s="180"/>
      <c r="C648" s="227" t="s">
        <v>900</v>
      </c>
      <c r="D648" s="227" t="s">
        <v>329</v>
      </c>
      <c r="E648" s="228" t="s">
        <v>901</v>
      </c>
      <c r="F648" s="229" t="s">
        <v>902</v>
      </c>
      <c r="G648" s="230" t="s">
        <v>261</v>
      </c>
      <c r="H648" s="231">
        <v>6</v>
      </c>
      <c r="I648" s="232"/>
      <c r="J648" s="233">
        <f>ROUND(I648*H648,2)</f>
        <v>0</v>
      </c>
      <c r="K648" s="234"/>
      <c r="L648" s="235"/>
      <c r="M648" s="236" t="s">
        <v>1</v>
      </c>
      <c r="N648" s="237" t="s">
        <v>41</v>
      </c>
      <c r="O648" s="77"/>
      <c r="P648" s="191">
        <f>O648*H648</f>
        <v>0</v>
      </c>
      <c r="Q648" s="191">
        <v>0.00010000000000000001</v>
      </c>
      <c r="R648" s="191">
        <f>Q648*H648</f>
        <v>0.00060000000000000006</v>
      </c>
      <c r="S648" s="191">
        <v>0</v>
      </c>
      <c r="T648" s="192">
        <f>S648*H648</f>
        <v>0</v>
      </c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R648" s="193" t="s">
        <v>241</v>
      </c>
      <c r="AT648" s="193" t="s">
        <v>329</v>
      </c>
      <c r="AU648" s="193" t="s">
        <v>85</v>
      </c>
      <c r="AY648" s="19" t="s">
        <v>160</v>
      </c>
      <c r="BE648" s="194">
        <f>IF(N648="základní",J648,0)</f>
        <v>0</v>
      </c>
      <c r="BF648" s="194">
        <f>IF(N648="snížená",J648,0)</f>
        <v>0</v>
      </c>
      <c r="BG648" s="194">
        <f>IF(N648="zákl. přenesená",J648,0)</f>
        <v>0</v>
      </c>
      <c r="BH648" s="194">
        <f>IF(N648="sníž. přenesená",J648,0)</f>
        <v>0</v>
      </c>
      <c r="BI648" s="194">
        <f>IF(N648="nulová",J648,0)</f>
        <v>0</v>
      </c>
      <c r="BJ648" s="19" t="s">
        <v>83</v>
      </c>
      <c r="BK648" s="194">
        <f>ROUND(I648*H648,2)</f>
        <v>0</v>
      </c>
      <c r="BL648" s="19" t="s">
        <v>561</v>
      </c>
      <c r="BM648" s="193" t="s">
        <v>903</v>
      </c>
    </row>
    <row r="649" s="14" customFormat="1">
      <c r="A649" s="14"/>
      <c r="B649" s="203"/>
      <c r="C649" s="14"/>
      <c r="D649" s="196" t="s">
        <v>168</v>
      </c>
      <c r="E649" s="204" t="s">
        <v>1</v>
      </c>
      <c r="F649" s="205" t="s">
        <v>290</v>
      </c>
      <c r="G649" s="14"/>
      <c r="H649" s="206">
        <v>6</v>
      </c>
      <c r="I649" s="207"/>
      <c r="J649" s="14"/>
      <c r="K649" s="14"/>
      <c r="L649" s="203"/>
      <c r="M649" s="208"/>
      <c r="N649" s="209"/>
      <c r="O649" s="209"/>
      <c r="P649" s="209"/>
      <c r="Q649" s="209"/>
      <c r="R649" s="209"/>
      <c r="S649" s="209"/>
      <c r="T649" s="210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04" t="s">
        <v>168</v>
      </c>
      <c r="AU649" s="204" t="s">
        <v>85</v>
      </c>
      <c r="AV649" s="14" t="s">
        <v>85</v>
      </c>
      <c r="AW649" s="14" t="s">
        <v>34</v>
      </c>
      <c r="AX649" s="14" t="s">
        <v>83</v>
      </c>
      <c r="AY649" s="204" t="s">
        <v>160</v>
      </c>
    </row>
    <row r="650" s="2" customFormat="1" ht="16.5" customHeight="1">
      <c r="A650" s="38"/>
      <c r="B650" s="180"/>
      <c r="C650" s="181" t="s">
        <v>904</v>
      </c>
      <c r="D650" s="181" t="s">
        <v>162</v>
      </c>
      <c r="E650" s="182" t="s">
        <v>905</v>
      </c>
      <c r="F650" s="183" t="s">
        <v>906</v>
      </c>
      <c r="G650" s="184" t="s">
        <v>261</v>
      </c>
      <c r="H650" s="185">
        <v>9</v>
      </c>
      <c r="I650" s="186"/>
      <c r="J650" s="187">
        <f>ROUND(I650*H650,2)</f>
        <v>0</v>
      </c>
      <c r="K650" s="188"/>
      <c r="L650" s="39"/>
      <c r="M650" s="189" t="s">
        <v>1</v>
      </c>
      <c r="N650" s="190" t="s">
        <v>41</v>
      </c>
      <c r="O650" s="77"/>
      <c r="P650" s="191">
        <f>O650*H650</f>
        <v>0</v>
      </c>
      <c r="Q650" s="191">
        <v>0</v>
      </c>
      <c r="R650" s="191">
        <f>Q650*H650</f>
        <v>0</v>
      </c>
      <c r="S650" s="191">
        <v>0</v>
      </c>
      <c r="T650" s="192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193" t="s">
        <v>561</v>
      </c>
      <c r="AT650" s="193" t="s">
        <v>162</v>
      </c>
      <c r="AU650" s="193" t="s">
        <v>85</v>
      </c>
      <c r="AY650" s="19" t="s">
        <v>160</v>
      </c>
      <c r="BE650" s="194">
        <f>IF(N650="základní",J650,0)</f>
        <v>0</v>
      </c>
      <c r="BF650" s="194">
        <f>IF(N650="snížená",J650,0)</f>
        <v>0</v>
      </c>
      <c r="BG650" s="194">
        <f>IF(N650="zákl. přenesená",J650,0)</f>
        <v>0</v>
      </c>
      <c r="BH650" s="194">
        <f>IF(N650="sníž. přenesená",J650,0)</f>
        <v>0</v>
      </c>
      <c r="BI650" s="194">
        <f>IF(N650="nulová",J650,0)</f>
        <v>0</v>
      </c>
      <c r="BJ650" s="19" t="s">
        <v>83</v>
      </c>
      <c r="BK650" s="194">
        <f>ROUND(I650*H650,2)</f>
        <v>0</v>
      </c>
      <c r="BL650" s="19" t="s">
        <v>561</v>
      </c>
      <c r="BM650" s="193" t="s">
        <v>907</v>
      </c>
    </row>
    <row r="651" s="14" customFormat="1">
      <c r="A651" s="14"/>
      <c r="B651" s="203"/>
      <c r="C651" s="14"/>
      <c r="D651" s="196" t="s">
        <v>168</v>
      </c>
      <c r="E651" s="204" t="s">
        <v>1</v>
      </c>
      <c r="F651" s="205" t="s">
        <v>908</v>
      </c>
      <c r="G651" s="14"/>
      <c r="H651" s="206">
        <v>3</v>
      </c>
      <c r="I651" s="207"/>
      <c r="J651" s="14"/>
      <c r="K651" s="14"/>
      <c r="L651" s="203"/>
      <c r="M651" s="208"/>
      <c r="N651" s="209"/>
      <c r="O651" s="209"/>
      <c r="P651" s="209"/>
      <c r="Q651" s="209"/>
      <c r="R651" s="209"/>
      <c r="S651" s="209"/>
      <c r="T651" s="210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04" t="s">
        <v>168</v>
      </c>
      <c r="AU651" s="204" t="s">
        <v>85</v>
      </c>
      <c r="AV651" s="14" t="s">
        <v>85</v>
      </c>
      <c r="AW651" s="14" t="s">
        <v>34</v>
      </c>
      <c r="AX651" s="14" t="s">
        <v>76</v>
      </c>
      <c r="AY651" s="204" t="s">
        <v>160</v>
      </c>
    </row>
    <row r="652" s="14" customFormat="1">
      <c r="A652" s="14"/>
      <c r="B652" s="203"/>
      <c r="C652" s="14"/>
      <c r="D652" s="196" t="s">
        <v>168</v>
      </c>
      <c r="E652" s="204" t="s">
        <v>1</v>
      </c>
      <c r="F652" s="205" t="s">
        <v>481</v>
      </c>
      <c r="G652" s="14"/>
      <c r="H652" s="206">
        <v>3</v>
      </c>
      <c r="I652" s="207"/>
      <c r="J652" s="14"/>
      <c r="K652" s="14"/>
      <c r="L652" s="203"/>
      <c r="M652" s="208"/>
      <c r="N652" s="209"/>
      <c r="O652" s="209"/>
      <c r="P652" s="209"/>
      <c r="Q652" s="209"/>
      <c r="R652" s="209"/>
      <c r="S652" s="209"/>
      <c r="T652" s="210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04" t="s">
        <v>168</v>
      </c>
      <c r="AU652" s="204" t="s">
        <v>85</v>
      </c>
      <c r="AV652" s="14" t="s">
        <v>85</v>
      </c>
      <c r="AW652" s="14" t="s">
        <v>34</v>
      </c>
      <c r="AX652" s="14" t="s">
        <v>76</v>
      </c>
      <c r="AY652" s="204" t="s">
        <v>160</v>
      </c>
    </row>
    <row r="653" s="14" customFormat="1">
      <c r="A653" s="14"/>
      <c r="B653" s="203"/>
      <c r="C653" s="14"/>
      <c r="D653" s="196" t="s">
        <v>168</v>
      </c>
      <c r="E653" s="204" t="s">
        <v>1</v>
      </c>
      <c r="F653" s="205" t="s">
        <v>481</v>
      </c>
      <c r="G653" s="14"/>
      <c r="H653" s="206">
        <v>3</v>
      </c>
      <c r="I653" s="207"/>
      <c r="J653" s="14"/>
      <c r="K653" s="14"/>
      <c r="L653" s="203"/>
      <c r="M653" s="208"/>
      <c r="N653" s="209"/>
      <c r="O653" s="209"/>
      <c r="P653" s="209"/>
      <c r="Q653" s="209"/>
      <c r="R653" s="209"/>
      <c r="S653" s="209"/>
      <c r="T653" s="210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04" t="s">
        <v>168</v>
      </c>
      <c r="AU653" s="204" t="s">
        <v>85</v>
      </c>
      <c r="AV653" s="14" t="s">
        <v>85</v>
      </c>
      <c r="AW653" s="14" t="s">
        <v>34</v>
      </c>
      <c r="AX653" s="14" t="s">
        <v>76</v>
      </c>
      <c r="AY653" s="204" t="s">
        <v>160</v>
      </c>
    </row>
    <row r="654" s="15" customFormat="1">
      <c r="A654" s="15"/>
      <c r="B654" s="211"/>
      <c r="C654" s="15"/>
      <c r="D654" s="196" t="s">
        <v>168</v>
      </c>
      <c r="E654" s="212" t="s">
        <v>1</v>
      </c>
      <c r="F654" s="213" t="s">
        <v>171</v>
      </c>
      <c r="G654" s="15"/>
      <c r="H654" s="214">
        <v>9</v>
      </c>
      <c r="I654" s="215"/>
      <c r="J654" s="15"/>
      <c r="K654" s="15"/>
      <c r="L654" s="211"/>
      <c r="M654" s="216"/>
      <c r="N654" s="217"/>
      <c r="O654" s="217"/>
      <c r="P654" s="217"/>
      <c r="Q654" s="217"/>
      <c r="R654" s="217"/>
      <c r="S654" s="217"/>
      <c r="T654" s="218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T654" s="212" t="s">
        <v>168</v>
      </c>
      <c r="AU654" s="212" t="s">
        <v>85</v>
      </c>
      <c r="AV654" s="15" t="s">
        <v>166</v>
      </c>
      <c r="AW654" s="15" t="s">
        <v>34</v>
      </c>
      <c r="AX654" s="15" t="s">
        <v>83</v>
      </c>
      <c r="AY654" s="212" t="s">
        <v>160</v>
      </c>
    </row>
    <row r="655" s="2" customFormat="1" ht="16.5" customHeight="1">
      <c r="A655" s="38"/>
      <c r="B655" s="180"/>
      <c r="C655" s="227" t="s">
        <v>909</v>
      </c>
      <c r="D655" s="227" t="s">
        <v>329</v>
      </c>
      <c r="E655" s="228" t="s">
        <v>910</v>
      </c>
      <c r="F655" s="229" t="s">
        <v>911</v>
      </c>
      <c r="G655" s="230" t="s">
        <v>261</v>
      </c>
      <c r="H655" s="231">
        <v>9</v>
      </c>
      <c r="I655" s="232"/>
      <c r="J655" s="233">
        <f>ROUND(I655*H655,2)</f>
        <v>0</v>
      </c>
      <c r="K655" s="234"/>
      <c r="L655" s="235"/>
      <c r="M655" s="236" t="s">
        <v>1</v>
      </c>
      <c r="N655" s="237" t="s">
        <v>41</v>
      </c>
      <c r="O655" s="77"/>
      <c r="P655" s="191">
        <f>O655*H655</f>
        <v>0</v>
      </c>
      <c r="Q655" s="191">
        <v>0.0023999999999999998</v>
      </c>
      <c r="R655" s="191">
        <f>Q655*H655</f>
        <v>0.021599999999999998</v>
      </c>
      <c r="S655" s="191">
        <v>0</v>
      </c>
      <c r="T655" s="192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193" t="s">
        <v>241</v>
      </c>
      <c r="AT655" s="193" t="s">
        <v>329</v>
      </c>
      <c r="AU655" s="193" t="s">
        <v>85</v>
      </c>
      <c r="AY655" s="19" t="s">
        <v>160</v>
      </c>
      <c r="BE655" s="194">
        <f>IF(N655="základní",J655,0)</f>
        <v>0</v>
      </c>
      <c r="BF655" s="194">
        <f>IF(N655="snížená",J655,0)</f>
        <v>0</v>
      </c>
      <c r="BG655" s="194">
        <f>IF(N655="zákl. přenesená",J655,0)</f>
        <v>0</v>
      </c>
      <c r="BH655" s="194">
        <f>IF(N655="sníž. přenesená",J655,0)</f>
        <v>0</v>
      </c>
      <c r="BI655" s="194">
        <f>IF(N655="nulová",J655,0)</f>
        <v>0</v>
      </c>
      <c r="BJ655" s="19" t="s">
        <v>83</v>
      </c>
      <c r="BK655" s="194">
        <f>ROUND(I655*H655,2)</f>
        <v>0</v>
      </c>
      <c r="BL655" s="19" t="s">
        <v>561</v>
      </c>
      <c r="BM655" s="193" t="s">
        <v>912</v>
      </c>
    </row>
    <row r="656" s="2" customFormat="1" ht="16.5" customHeight="1">
      <c r="A656" s="38"/>
      <c r="B656" s="180"/>
      <c r="C656" s="181" t="s">
        <v>913</v>
      </c>
      <c r="D656" s="181" t="s">
        <v>162</v>
      </c>
      <c r="E656" s="182" t="s">
        <v>914</v>
      </c>
      <c r="F656" s="183" t="s">
        <v>915</v>
      </c>
      <c r="G656" s="184" t="s">
        <v>261</v>
      </c>
      <c r="H656" s="185">
        <v>6</v>
      </c>
      <c r="I656" s="186"/>
      <c r="J656" s="187">
        <f>ROUND(I656*H656,2)</f>
        <v>0</v>
      </c>
      <c r="K656" s="188"/>
      <c r="L656" s="39"/>
      <c r="M656" s="189" t="s">
        <v>1</v>
      </c>
      <c r="N656" s="190" t="s">
        <v>41</v>
      </c>
      <c r="O656" s="77"/>
      <c r="P656" s="191">
        <f>O656*H656</f>
        <v>0</v>
      </c>
      <c r="Q656" s="191">
        <v>0</v>
      </c>
      <c r="R656" s="191">
        <f>Q656*H656</f>
        <v>0</v>
      </c>
      <c r="S656" s="191">
        <v>0</v>
      </c>
      <c r="T656" s="192">
        <f>S656*H656</f>
        <v>0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193" t="s">
        <v>561</v>
      </c>
      <c r="AT656" s="193" t="s">
        <v>162</v>
      </c>
      <c r="AU656" s="193" t="s">
        <v>85</v>
      </c>
      <c r="AY656" s="19" t="s">
        <v>160</v>
      </c>
      <c r="BE656" s="194">
        <f>IF(N656="základní",J656,0)</f>
        <v>0</v>
      </c>
      <c r="BF656" s="194">
        <f>IF(N656="snížená",J656,0)</f>
        <v>0</v>
      </c>
      <c r="BG656" s="194">
        <f>IF(N656="zákl. přenesená",J656,0)</f>
        <v>0</v>
      </c>
      <c r="BH656" s="194">
        <f>IF(N656="sníž. přenesená",J656,0)</f>
        <v>0</v>
      </c>
      <c r="BI656" s="194">
        <f>IF(N656="nulová",J656,0)</f>
        <v>0</v>
      </c>
      <c r="BJ656" s="19" t="s">
        <v>83</v>
      </c>
      <c r="BK656" s="194">
        <f>ROUND(I656*H656,2)</f>
        <v>0</v>
      </c>
      <c r="BL656" s="19" t="s">
        <v>561</v>
      </c>
      <c r="BM656" s="193" t="s">
        <v>916</v>
      </c>
    </row>
    <row r="657" s="13" customFormat="1">
      <c r="A657" s="13"/>
      <c r="B657" s="195"/>
      <c r="C657" s="13"/>
      <c r="D657" s="196" t="s">
        <v>168</v>
      </c>
      <c r="E657" s="197" t="s">
        <v>1</v>
      </c>
      <c r="F657" s="198" t="s">
        <v>917</v>
      </c>
      <c r="G657" s="13"/>
      <c r="H657" s="197" t="s">
        <v>1</v>
      </c>
      <c r="I657" s="199"/>
      <c r="J657" s="13"/>
      <c r="K657" s="13"/>
      <c r="L657" s="195"/>
      <c r="M657" s="200"/>
      <c r="N657" s="201"/>
      <c r="O657" s="201"/>
      <c r="P657" s="201"/>
      <c r="Q657" s="201"/>
      <c r="R657" s="201"/>
      <c r="S657" s="201"/>
      <c r="T657" s="202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197" t="s">
        <v>168</v>
      </c>
      <c r="AU657" s="197" t="s">
        <v>85</v>
      </c>
      <c r="AV657" s="13" t="s">
        <v>83</v>
      </c>
      <c r="AW657" s="13" t="s">
        <v>34</v>
      </c>
      <c r="AX657" s="13" t="s">
        <v>76</v>
      </c>
      <c r="AY657" s="197" t="s">
        <v>160</v>
      </c>
    </row>
    <row r="658" s="14" customFormat="1">
      <c r="A658" s="14"/>
      <c r="B658" s="203"/>
      <c r="C658" s="14"/>
      <c r="D658" s="196" t="s">
        <v>168</v>
      </c>
      <c r="E658" s="204" t="s">
        <v>1</v>
      </c>
      <c r="F658" s="205" t="s">
        <v>918</v>
      </c>
      <c r="G658" s="14"/>
      <c r="H658" s="206">
        <v>6</v>
      </c>
      <c r="I658" s="207"/>
      <c r="J658" s="14"/>
      <c r="K658" s="14"/>
      <c r="L658" s="203"/>
      <c r="M658" s="208"/>
      <c r="N658" s="209"/>
      <c r="O658" s="209"/>
      <c r="P658" s="209"/>
      <c r="Q658" s="209"/>
      <c r="R658" s="209"/>
      <c r="S658" s="209"/>
      <c r="T658" s="210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04" t="s">
        <v>168</v>
      </c>
      <c r="AU658" s="204" t="s">
        <v>85</v>
      </c>
      <c r="AV658" s="14" t="s">
        <v>85</v>
      </c>
      <c r="AW658" s="14" t="s">
        <v>34</v>
      </c>
      <c r="AX658" s="14" t="s">
        <v>76</v>
      </c>
      <c r="AY658" s="204" t="s">
        <v>160</v>
      </c>
    </row>
    <row r="659" s="15" customFormat="1">
      <c r="A659" s="15"/>
      <c r="B659" s="211"/>
      <c r="C659" s="15"/>
      <c r="D659" s="196" t="s">
        <v>168</v>
      </c>
      <c r="E659" s="212" t="s">
        <v>1</v>
      </c>
      <c r="F659" s="213" t="s">
        <v>171</v>
      </c>
      <c r="G659" s="15"/>
      <c r="H659" s="214">
        <v>6</v>
      </c>
      <c r="I659" s="215"/>
      <c r="J659" s="15"/>
      <c r="K659" s="15"/>
      <c r="L659" s="211"/>
      <c r="M659" s="216"/>
      <c r="N659" s="217"/>
      <c r="O659" s="217"/>
      <c r="P659" s="217"/>
      <c r="Q659" s="217"/>
      <c r="R659" s="217"/>
      <c r="S659" s="217"/>
      <c r="T659" s="218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T659" s="212" t="s">
        <v>168</v>
      </c>
      <c r="AU659" s="212" t="s">
        <v>85</v>
      </c>
      <c r="AV659" s="15" t="s">
        <v>166</v>
      </c>
      <c r="AW659" s="15" t="s">
        <v>34</v>
      </c>
      <c r="AX659" s="15" t="s">
        <v>83</v>
      </c>
      <c r="AY659" s="212" t="s">
        <v>160</v>
      </c>
    </row>
    <row r="660" s="2" customFormat="1" ht="16.5" customHeight="1">
      <c r="A660" s="38"/>
      <c r="B660" s="180"/>
      <c r="C660" s="227" t="s">
        <v>919</v>
      </c>
      <c r="D660" s="227" t="s">
        <v>329</v>
      </c>
      <c r="E660" s="228" t="s">
        <v>920</v>
      </c>
      <c r="F660" s="229" t="s">
        <v>921</v>
      </c>
      <c r="G660" s="230" t="s">
        <v>261</v>
      </c>
      <c r="H660" s="231">
        <v>6</v>
      </c>
      <c r="I660" s="232"/>
      <c r="J660" s="233">
        <f>ROUND(I660*H660,2)</f>
        <v>0</v>
      </c>
      <c r="K660" s="234"/>
      <c r="L660" s="235"/>
      <c r="M660" s="236" t="s">
        <v>1</v>
      </c>
      <c r="N660" s="237" t="s">
        <v>41</v>
      </c>
      <c r="O660" s="77"/>
      <c r="P660" s="191">
        <f>O660*H660</f>
        <v>0</v>
      </c>
      <c r="Q660" s="191">
        <v>0.00021000000000000001</v>
      </c>
      <c r="R660" s="191">
        <f>Q660*H660</f>
        <v>0.0012600000000000001</v>
      </c>
      <c r="S660" s="191">
        <v>0</v>
      </c>
      <c r="T660" s="192">
        <f>S660*H660</f>
        <v>0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193" t="s">
        <v>241</v>
      </c>
      <c r="AT660" s="193" t="s">
        <v>329</v>
      </c>
      <c r="AU660" s="193" t="s">
        <v>85</v>
      </c>
      <c r="AY660" s="19" t="s">
        <v>160</v>
      </c>
      <c r="BE660" s="194">
        <f>IF(N660="základní",J660,0)</f>
        <v>0</v>
      </c>
      <c r="BF660" s="194">
        <f>IF(N660="snížená",J660,0)</f>
        <v>0</v>
      </c>
      <c r="BG660" s="194">
        <f>IF(N660="zákl. přenesená",J660,0)</f>
        <v>0</v>
      </c>
      <c r="BH660" s="194">
        <f>IF(N660="sníž. přenesená",J660,0)</f>
        <v>0</v>
      </c>
      <c r="BI660" s="194">
        <f>IF(N660="nulová",J660,0)</f>
        <v>0</v>
      </c>
      <c r="BJ660" s="19" t="s">
        <v>83</v>
      </c>
      <c r="BK660" s="194">
        <f>ROUND(I660*H660,2)</f>
        <v>0</v>
      </c>
      <c r="BL660" s="19" t="s">
        <v>561</v>
      </c>
      <c r="BM660" s="193" t="s">
        <v>922</v>
      </c>
    </row>
    <row r="661" s="2" customFormat="1" ht="24.15" customHeight="1">
      <c r="A661" s="38"/>
      <c r="B661" s="180"/>
      <c r="C661" s="181" t="s">
        <v>923</v>
      </c>
      <c r="D661" s="181" t="s">
        <v>162</v>
      </c>
      <c r="E661" s="182" t="s">
        <v>924</v>
      </c>
      <c r="F661" s="183" t="s">
        <v>925</v>
      </c>
      <c r="G661" s="184" t="s">
        <v>261</v>
      </c>
      <c r="H661" s="185">
        <v>3</v>
      </c>
      <c r="I661" s="186"/>
      <c r="J661" s="187">
        <f>ROUND(I661*H661,2)</f>
        <v>0</v>
      </c>
      <c r="K661" s="188"/>
      <c r="L661" s="39"/>
      <c r="M661" s="189" t="s">
        <v>1</v>
      </c>
      <c r="N661" s="190" t="s">
        <v>41</v>
      </c>
      <c r="O661" s="77"/>
      <c r="P661" s="191">
        <f>O661*H661</f>
        <v>0</v>
      </c>
      <c r="Q661" s="191">
        <v>0.00084999999999999995</v>
      </c>
      <c r="R661" s="191">
        <f>Q661*H661</f>
        <v>0.0025499999999999997</v>
      </c>
      <c r="S661" s="191">
        <v>0</v>
      </c>
      <c r="T661" s="192">
        <f>S661*H661</f>
        <v>0</v>
      </c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R661" s="193" t="s">
        <v>561</v>
      </c>
      <c r="AT661" s="193" t="s">
        <v>162</v>
      </c>
      <c r="AU661" s="193" t="s">
        <v>85</v>
      </c>
      <c r="AY661" s="19" t="s">
        <v>160</v>
      </c>
      <c r="BE661" s="194">
        <f>IF(N661="základní",J661,0)</f>
        <v>0</v>
      </c>
      <c r="BF661" s="194">
        <f>IF(N661="snížená",J661,0)</f>
        <v>0</v>
      </c>
      <c r="BG661" s="194">
        <f>IF(N661="zákl. přenesená",J661,0)</f>
        <v>0</v>
      </c>
      <c r="BH661" s="194">
        <f>IF(N661="sníž. přenesená",J661,0)</f>
        <v>0</v>
      </c>
      <c r="BI661" s="194">
        <f>IF(N661="nulová",J661,0)</f>
        <v>0</v>
      </c>
      <c r="BJ661" s="19" t="s">
        <v>83</v>
      </c>
      <c r="BK661" s="194">
        <f>ROUND(I661*H661,2)</f>
        <v>0</v>
      </c>
      <c r="BL661" s="19" t="s">
        <v>561</v>
      </c>
      <c r="BM661" s="193" t="s">
        <v>926</v>
      </c>
    </row>
    <row r="662" s="13" customFormat="1">
      <c r="A662" s="13"/>
      <c r="B662" s="195"/>
      <c r="C662" s="13"/>
      <c r="D662" s="196" t="s">
        <v>168</v>
      </c>
      <c r="E662" s="197" t="s">
        <v>1</v>
      </c>
      <c r="F662" s="198" t="s">
        <v>478</v>
      </c>
      <c r="G662" s="13"/>
      <c r="H662" s="197" t="s">
        <v>1</v>
      </c>
      <c r="I662" s="199"/>
      <c r="J662" s="13"/>
      <c r="K662" s="13"/>
      <c r="L662" s="195"/>
      <c r="M662" s="200"/>
      <c r="N662" s="201"/>
      <c r="O662" s="201"/>
      <c r="P662" s="201"/>
      <c r="Q662" s="201"/>
      <c r="R662" s="201"/>
      <c r="S662" s="201"/>
      <c r="T662" s="202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197" t="s">
        <v>168</v>
      </c>
      <c r="AU662" s="197" t="s">
        <v>85</v>
      </c>
      <c r="AV662" s="13" t="s">
        <v>83</v>
      </c>
      <c r="AW662" s="13" t="s">
        <v>34</v>
      </c>
      <c r="AX662" s="13" t="s">
        <v>76</v>
      </c>
      <c r="AY662" s="197" t="s">
        <v>160</v>
      </c>
    </row>
    <row r="663" s="14" customFormat="1">
      <c r="A663" s="14"/>
      <c r="B663" s="203"/>
      <c r="C663" s="14"/>
      <c r="D663" s="196" t="s">
        <v>168</v>
      </c>
      <c r="E663" s="204" t="s">
        <v>1</v>
      </c>
      <c r="F663" s="205" t="s">
        <v>83</v>
      </c>
      <c r="G663" s="14"/>
      <c r="H663" s="206">
        <v>1</v>
      </c>
      <c r="I663" s="207"/>
      <c r="J663" s="14"/>
      <c r="K663" s="14"/>
      <c r="L663" s="203"/>
      <c r="M663" s="208"/>
      <c r="N663" s="209"/>
      <c r="O663" s="209"/>
      <c r="P663" s="209"/>
      <c r="Q663" s="209"/>
      <c r="R663" s="209"/>
      <c r="S663" s="209"/>
      <c r="T663" s="210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04" t="s">
        <v>168</v>
      </c>
      <c r="AU663" s="204" t="s">
        <v>85</v>
      </c>
      <c r="AV663" s="14" t="s">
        <v>85</v>
      </c>
      <c r="AW663" s="14" t="s">
        <v>34</v>
      </c>
      <c r="AX663" s="14" t="s">
        <v>76</v>
      </c>
      <c r="AY663" s="204" t="s">
        <v>160</v>
      </c>
    </row>
    <row r="664" s="13" customFormat="1">
      <c r="A664" s="13"/>
      <c r="B664" s="195"/>
      <c r="C664" s="13"/>
      <c r="D664" s="196" t="s">
        <v>168</v>
      </c>
      <c r="E664" s="197" t="s">
        <v>1</v>
      </c>
      <c r="F664" s="198" t="s">
        <v>448</v>
      </c>
      <c r="G664" s="13"/>
      <c r="H664" s="197" t="s">
        <v>1</v>
      </c>
      <c r="I664" s="199"/>
      <c r="J664" s="13"/>
      <c r="K664" s="13"/>
      <c r="L664" s="195"/>
      <c r="M664" s="200"/>
      <c r="N664" s="201"/>
      <c r="O664" s="201"/>
      <c r="P664" s="201"/>
      <c r="Q664" s="201"/>
      <c r="R664" s="201"/>
      <c r="S664" s="201"/>
      <c r="T664" s="202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197" t="s">
        <v>168</v>
      </c>
      <c r="AU664" s="197" t="s">
        <v>85</v>
      </c>
      <c r="AV664" s="13" t="s">
        <v>83</v>
      </c>
      <c r="AW664" s="13" t="s">
        <v>34</v>
      </c>
      <c r="AX664" s="13" t="s">
        <v>76</v>
      </c>
      <c r="AY664" s="197" t="s">
        <v>160</v>
      </c>
    </row>
    <row r="665" s="14" customFormat="1">
      <c r="A665" s="14"/>
      <c r="B665" s="203"/>
      <c r="C665" s="14"/>
      <c r="D665" s="196" t="s">
        <v>168</v>
      </c>
      <c r="E665" s="204" t="s">
        <v>1</v>
      </c>
      <c r="F665" s="205" t="s">
        <v>85</v>
      </c>
      <c r="G665" s="14"/>
      <c r="H665" s="206">
        <v>2</v>
      </c>
      <c r="I665" s="207"/>
      <c r="J665" s="14"/>
      <c r="K665" s="14"/>
      <c r="L665" s="203"/>
      <c r="M665" s="208"/>
      <c r="N665" s="209"/>
      <c r="O665" s="209"/>
      <c r="P665" s="209"/>
      <c r="Q665" s="209"/>
      <c r="R665" s="209"/>
      <c r="S665" s="209"/>
      <c r="T665" s="210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04" t="s">
        <v>168</v>
      </c>
      <c r="AU665" s="204" t="s">
        <v>85</v>
      </c>
      <c r="AV665" s="14" t="s">
        <v>85</v>
      </c>
      <c r="AW665" s="14" t="s">
        <v>34</v>
      </c>
      <c r="AX665" s="14" t="s">
        <v>76</v>
      </c>
      <c r="AY665" s="204" t="s">
        <v>160</v>
      </c>
    </row>
    <row r="666" s="15" customFormat="1">
      <c r="A666" s="15"/>
      <c r="B666" s="211"/>
      <c r="C666" s="15"/>
      <c r="D666" s="196" t="s">
        <v>168</v>
      </c>
      <c r="E666" s="212" t="s">
        <v>1</v>
      </c>
      <c r="F666" s="213" t="s">
        <v>171</v>
      </c>
      <c r="G666" s="15"/>
      <c r="H666" s="214">
        <v>3</v>
      </c>
      <c r="I666" s="215"/>
      <c r="J666" s="15"/>
      <c r="K666" s="15"/>
      <c r="L666" s="211"/>
      <c r="M666" s="216"/>
      <c r="N666" s="217"/>
      <c r="O666" s="217"/>
      <c r="P666" s="217"/>
      <c r="Q666" s="217"/>
      <c r="R666" s="217"/>
      <c r="S666" s="217"/>
      <c r="T666" s="218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T666" s="212" t="s">
        <v>168</v>
      </c>
      <c r="AU666" s="212" t="s">
        <v>85</v>
      </c>
      <c r="AV666" s="15" t="s">
        <v>166</v>
      </c>
      <c r="AW666" s="15" t="s">
        <v>34</v>
      </c>
      <c r="AX666" s="15" t="s">
        <v>83</v>
      </c>
      <c r="AY666" s="212" t="s">
        <v>160</v>
      </c>
    </row>
    <row r="667" s="2" customFormat="1" ht="24.15" customHeight="1">
      <c r="A667" s="38"/>
      <c r="B667" s="180"/>
      <c r="C667" s="227" t="s">
        <v>927</v>
      </c>
      <c r="D667" s="227" t="s">
        <v>329</v>
      </c>
      <c r="E667" s="228" t="s">
        <v>928</v>
      </c>
      <c r="F667" s="229" t="s">
        <v>929</v>
      </c>
      <c r="G667" s="230" t="s">
        <v>261</v>
      </c>
      <c r="H667" s="231">
        <v>1</v>
      </c>
      <c r="I667" s="232"/>
      <c r="J667" s="233">
        <f>ROUND(I667*H667,2)</f>
        <v>0</v>
      </c>
      <c r="K667" s="234"/>
      <c r="L667" s="235"/>
      <c r="M667" s="236" t="s">
        <v>1</v>
      </c>
      <c r="N667" s="237" t="s">
        <v>41</v>
      </c>
      <c r="O667" s="77"/>
      <c r="P667" s="191">
        <f>O667*H667</f>
        <v>0</v>
      </c>
      <c r="Q667" s="191">
        <v>0.32100000000000001</v>
      </c>
      <c r="R667" s="191">
        <f>Q667*H667</f>
        <v>0.32100000000000001</v>
      </c>
      <c r="S667" s="191">
        <v>0</v>
      </c>
      <c r="T667" s="192">
        <f>S667*H667</f>
        <v>0</v>
      </c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R667" s="193" t="s">
        <v>241</v>
      </c>
      <c r="AT667" s="193" t="s">
        <v>329</v>
      </c>
      <c r="AU667" s="193" t="s">
        <v>85</v>
      </c>
      <c r="AY667" s="19" t="s">
        <v>160</v>
      </c>
      <c r="BE667" s="194">
        <f>IF(N667="základní",J667,0)</f>
        <v>0</v>
      </c>
      <c r="BF667" s="194">
        <f>IF(N667="snížená",J667,0)</f>
        <v>0</v>
      </c>
      <c r="BG667" s="194">
        <f>IF(N667="zákl. přenesená",J667,0)</f>
        <v>0</v>
      </c>
      <c r="BH667" s="194">
        <f>IF(N667="sníž. přenesená",J667,0)</f>
        <v>0</v>
      </c>
      <c r="BI667" s="194">
        <f>IF(N667="nulová",J667,0)</f>
        <v>0</v>
      </c>
      <c r="BJ667" s="19" t="s">
        <v>83</v>
      </c>
      <c r="BK667" s="194">
        <f>ROUND(I667*H667,2)</f>
        <v>0</v>
      </c>
      <c r="BL667" s="19" t="s">
        <v>561</v>
      </c>
      <c r="BM667" s="193" t="s">
        <v>930</v>
      </c>
    </row>
    <row r="668" s="13" customFormat="1">
      <c r="A668" s="13"/>
      <c r="B668" s="195"/>
      <c r="C668" s="13"/>
      <c r="D668" s="196" t="s">
        <v>168</v>
      </c>
      <c r="E668" s="197" t="s">
        <v>1</v>
      </c>
      <c r="F668" s="198" t="s">
        <v>478</v>
      </c>
      <c r="G668" s="13"/>
      <c r="H668" s="197" t="s">
        <v>1</v>
      </c>
      <c r="I668" s="199"/>
      <c r="J668" s="13"/>
      <c r="K668" s="13"/>
      <c r="L668" s="195"/>
      <c r="M668" s="200"/>
      <c r="N668" s="201"/>
      <c r="O668" s="201"/>
      <c r="P668" s="201"/>
      <c r="Q668" s="201"/>
      <c r="R668" s="201"/>
      <c r="S668" s="201"/>
      <c r="T668" s="202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197" t="s">
        <v>168</v>
      </c>
      <c r="AU668" s="197" t="s">
        <v>85</v>
      </c>
      <c r="AV668" s="13" t="s">
        <v>83</v>
      </c>
      <c r="AW668" s="13" t="s">
        <v>34</v>
      </c>
      <c r="AX668" s="13" t="s">
        <v>76</v>
      </c>
      <c r="AY668" s="197" t="s">
        <v>160</v>
      </c>
    </row>
    <row r="669" s="14" customFormat="1">
      <c r="A669" s="14"/>
      <c r="B669" s="203"/>
      <c r="C669" s="14"/>
      <c r="D669" s="196" t="s">
        <v>168</v>
      </c>
      <c r="E669" s="204" t="s">
        <v>1</v>
      </c>
      <c r="F669" s="205" t="s">
        <v>83</v>
      </c>
      <c r="G669" s="14"/>
      <c r="H669" s="206">
        <v>1</v>
      </c>
      <c r="I669" s="207"/>
      <c r="J669" s="14"/>
      <c r="K669" s="14"/>
      <c r="L669" s="203"/>
      <c r="M669" s="208"/>
      <c r="N669" s="209"/>
      <c r="O669" s="209"/>
      <c r="P669" s="209"/>
      <c r="Q669" s="209"/>
      <c r="R669" s="209"/>
      <c r="S669" s="209"/>
      <c r="T669" s="210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04" t="s">
        <v>168</v>
      </c>
      <c r="AU669" s="204" t="s">
        <v>85</v>
      </c>
      <c r="AV669" s="14" t="s">
        <v>85</v>
      </c>
      <c r="AW669" s="14" t="s">
        <v>34</v>
      </c>
      <c r="AX669" s="14" t="s">
        <v>83</v>
      </c>
      <c r="AY669" s="204" t="s">
        <v>160</v>
      </c>
    </row>
    <row r="670" s="2" customFormat="1" ht="24.15" customHeight="1">
      <c r="A670" s="38"/>
      <c r="B670" s="180"/>
      <c r="C670" s="227" t="s">
        <v>931</v>
      </c>
      <c r="D670" s="227" t="s">
        <v>329</v>
      </c>
      <c r="E670" s="228" t="s">
        <v>932</v>
      </c>
      <c r="F670" s="229" t="s">
        <v>933</v>
      </c>
      <c r="G670" s="230" t="s">
        <v>261</v>
      </c>
      <c r="H670" s="231">
        <v>2</v>
      </c>
      <c r="I670" s="232"/>
      <c r="J670" s="233">
        <f>ROUND(I670*H670,2)</f>
        <v>0</v>
      </c>
      <c r="K670" s="234"/>
      <c r="L670" s="235"/>
      <c r="M670" s="236" t="s">
        <v>1</v>
      </c>
      <c r="N670" s="237" t="s">
        <v>41</v>
      </c>
      <c r="O670" s="77"/>
      <c r="P670" s="191">
        <f>O670*H670</f>
        <v>0</v>
      </c>
      <c r="Q670" s="191">
        <v>0.32100000000000001</v>
      </c>
      <c r="R670" s="191">
        <f>Q670*H670</f>
        <v>0.64200000000000002</v>
      </c>
      <c r="S670" s="191">
        <v>0</v>
      </c>
      <c r="T670" s="192">
        <f>S670*H670</f>
        <v>0</v>
      </c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R670" s="193" t="s">
        <v>241</v>
      </c>
      <c r="AT670" s="193" t="s">
        <v>329</v>
      </c>
      <c r="AU670" s="193" t="s">
        <v>85</v>
      </c>
      <c r="AY670" s="19" t="s">
        <v>160</v>
      </c>
      <c r="BE670" s="194">
        <f>IF(N670="základní",J670,0)</f>
        <v>0</v>
      </c>
      <c r="BF670" s="194">
        <f>IF(N670="snížená",J670,0)</f>
        <v>0</v>
      </c>
      <c r="BG670" s="194">
        <f>IF(N670="zákl. přenesená",J670,0)</f>
        <v>0</v>
      </c>
      <c r="BH670" s="194">
        <f>IF(N670="sníž. přenesená",J670,0)</f>
        <v>0</v>
      </c>
      <c r="BI670" s="194">
        <f>IF(N670="nulová",J670,0)</f>
        <v>0</v>
      </c>
      <c r="BJ670" s="19" t="s">
        <v>83</v>
      </c>
      <c r="BK670" s="194">
        <f>ROUND(I670*H670,2)</f>
        <v>0</v>
      </c>
      <c r="BL670" s="19" t="s">
        <v>561</v>
      </c>
      <c r="BM670" s="193" t="s">
        <v>934</v>
      </c>
    </row>
    <row r="671" s="13" customFormat="1">
      <c r="A671" s="13"/>
      <c r="B671" s="195"/>
      <c r="C671" s="13"/>
      <c r="D671" s="196" t="s">
        <v>168</v>
      </c>
      <c r="E671" s="197" t="s">
        <v>1</v>
      </c>
      <c r="F671" s="198" t="s">
        <v>448</v>
      </c>
      <c r="G671" s="13"/>
      <c r="H671" s="197" t="s">
        <v>1</v>
      </c>
      <c r="I671" s="199"/>
      <c r="J671" s="13"/>
      <c r="K671" s="13"/>
      <c r="L671" s="195"/>
      <c r="M671" s="200"/>
      <c r="N671" s="201"/>
      <c r="O671" s="201"/>
      <c r="P671" s="201"/>
      <c r="Q671" s="201"/>
      <c r="R671" s="201"/>
      <c r="S671" s="201"/>
      <c r="T671" s="202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197" t="s">
        <v>168</v>
      </c>
      <c r="AU671" s="197" t="s">
        <v>85</v>
      </c>
      <c r="AV671" s="13" t="s">
        <v>83</v>
      </c>
      <c r="AW671" s="13" t="s">
        <v>34</v>
      </c>
      <c r="AX671" s="13" t="s">
        <v>76</v>
      </c>
      <c r="AY671" s="197" t="s">
        <v>160</v>
      </c>
    </row>
    <row r="672" s="14" customFormat="1">
      <c r="A672" s="14"/>
      <c r="B672" s="203"/>
      <c r="C672" s="14"/>
      <c r="D672" s="196" t="s">
        <v>168</v>
      </c>
      <c r="E672" s="204" t="s">
        <v>1</v>
      </c>
      <c r="F672" s="205" t="s">
        <v>85</v>
      </c>
      <c r="G672" s="14"/>
      <c r="H672" s="206">
        <v>2</v>
      </c>
      <c r="I672" s="207"/>
      <c r="J672" s="14"/>
      <c r="K672" s="14"/>
      <c r="L672" s="203"/>
      <c r="M672" s="208"/>
      <c r="N672" s="209"/>
      <c r="O672" s="209"/>
      <c r="P672" s="209"/>
      <c r="Q672" s="209"/>
      <c r="R672" s="209"/>
      <c r="S672" s="209"/>
      <c r="T672" s="210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04" t="s">
        <v>168</v>
      </c>
      <c r="AU672" s="204" t="s">
        <v>85</v>
      </c>
      <c r="AV672" s="14" t="s">
        <v>85</v>
      </c>
      <c r="AW672" s="14" t="s">
        <v>34</v>
      </c>
      <c r="AX672" s="14" t="s">
        <v>83</v>
      </c>
      <c r="AY672" s="204" t="s">
        <v>160</v>
      </c>
    </row>
    <row r="673" s="2" customFormat="1" ht="24.15" customHeight="1">
      <c r="A673" s="38"/>
      <c r="B673" s="180"/>
      <c r="C673" s="181" t="s">
        <v>935</v>
      </c>
      <c r="D673" s="181" t="s">
        <v>162</v>
      </c>
      <c r="E673" s="182" t="s">
        <v>936</v>
      </c>
      <c r="F673" s="183" t="s">
        <v>937</v>
      </c>
      <c r="G673" s="184" t="s">
        <v>762</v>
      </c>
      <c r="H673" s="185">
        <v>473.30500000000001</v>
      </c>
      <c r="I673" s="186"/>
      <c r="J673" s="187">
        <f>ROUND(I673*H673,2)</f>
        <v>0</v>
      </c>
      <c r="K673" s="188"/>
      <c r="L673" s="39"/>
      <c r="M673" s="189" t="s">
        <v>1</v>
      </c>
      <c r="N673" s="190" t="s">
        <v>41</v>
      </c>
      <c r="O673" s="77"/>
      <c r="P673" s="191">
        <f>O673*H673</f>
        <v>0</v>
      </c>
      <c r="Q673" s="191">
        <v>6.0000000000000002E-05</v>
      </c>
      <c r="R673" s="191">
        <f>Q673*H673</f>
        <v>0.028398300000000001</v>
      </c>
      <c r="S673" s="191">
        <v>0</v>
      </c>
      <c r="T673" s="192">
        <f>S673*H673</f>
        <v>0</v>
      </c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193" t="s">
        <v>561</v>
      </c>
      <c r="AT673" s="193" t="s">
        <v>162</v>
      </c>
      <c r="AU673" s="193" t="s">
        <v>85</v>
      </c>
      <c r="AY673" s="19" t="s">
        <v>160</v>
      </c>
      <c r="BE673" s="194">
        <f>IF(N673="základní",J673,0)</f>
        <v>0</v>
      </c>
      <c r="BF673" s="194">
        <f>IF(N673="snížená",J673,0)</f>
        <v>0</v>
      </c>
      <c r="BG673" s="194">
        <f>IF(N673="zákl. přenesená",J673,0)</f>
        <v>0</v>
      </c>
      <c r="BH673" s="194">
        <f>IF(N673="sníž. přenesená",J673,0)</f>
        <v>0</v>
      </c>
      <c r="BI673" s="194">
        <f>IF(N673="nulová",J673,0)</f>
        <v>0</v>
      </c>
      <c r="BJ673" s="19" t="s">
        <v>83</v>
      </c>
      <c r="BK673" s="194">
        <f>ROUND(I673*H673,2)</f>
        <v>0</v>
      </c>
      <c r="BL673" s="19" t="s">
        <v>561</v>
      </c>
      <c r="BM673" s="193" t="s">
        <v>938</v>
      </c>
    </row>
    <row r="674" s="13" customFormat="1">
      <c r="A674" s="13"/>
      <c r="B674" s="195"/>
      <c r="C674" s="13"/>
      <c r="D674" s="196" t="s">
        <v>168</v>
      </c>
      <c r="E674" s="197" t="s">
        <v>1</v>
      </c>
      <c r="F674" s="198" t="s">
        <v>846</v>
      </c>
      <c r="G674" s="13"/>
      <c r="H674" s="197" t="s">
        <v>1</v>
      </c>
      <c r="I674" s="199"/>
      <c r="J674" s="13"/>
      <c r="K674" s="13"/>
      <c r="L674" s="195"/>
      <c r="M674" s="200"/>
      <c r="N674" s="201"/>
      <c r="O674" s="201"/>
      <c r="P674" s="201"/>
      <c r="Q674" s="201"/>
      <c r="R674" s="201"/>
      <c r="S674" s="201"/>
      <c r="T674" s="202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197" t="s">
        <v>168</v>
      </c>
      <c r="AU674" s="197" t="s">
        <v>85</v>
      </c>
      <c r="AV674" s="13" t="s">
        <v>83</v>
      </c>
      <c r="AW674" s="13" t="s">
        <v>34</v>
      </c>
      <c r="AX674" s="13" t="s">
        <v>76</v>
      </c>
      <c r="AY674" s="197" t="s">
        <v>160</v>
      </c>
    </row>
    <row r="675" s="14" customFormat="1">
      <c r="A675" s="14"/>
      <c r="B675" s="203"/>
      <c r="C675" s="14"/>
      <c r="D675" s="196" t="s">
        <v>168</v>
      </c>
      <c r="E675" s="204" t="s">
        <v>1</v>
      </c>
      <c r="F675" s="205" t="s">
        <v>847</v>
      </c>
      <c r="G675" s="14"/>
      <c r="H675" s="206">
        <v>93.283199999999979</v>
      </c>
      <c r="I675" s="207"/>
      <c r="J675" s="14"/>
      <c r="K675" s="14"/>
      <c r="L675" s="203"/>
      <c r="M675" s="208"/>
      <c r="N675" s="209"/>
      <c r="O675" s="209"/>
      <c r="P675" s="209"/>
      <c r="Q675" s="209"/>
      <c r="R675" s="209"/>
      <c r="S675" s="209"/>
      <c r="T675" s="210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04" t="s">
        <v>168</v>
      </c>
      <c r="AU675" s="204" t="s">
        <v>85</v>
      </c>
      <c r="AV675" s="14" t="s">
        <v>85</v>
      </c>
      <c r="AW675" s="14" t="s">
        <v>34</v>
      </c>
      <c r="AX675" s="14" t="s">
        <v>76</v>
      </c>
      <c r="AY675" s="204" t="s">
        <v>160</v>
      </c>
    </row>
    <row r="676" s="14" customFormat="1">
      <c r="A676" s="14"/>
      <c r="B676" s="203"/>
      <c r="C676" s="14"/>
      <c r="D676" s="196" t="s">
        <v>168</v>
      </c>
      <c r="E676" s="204" t="s">
        <v>1</v>
      </c>
      <c r="F676" s="205" t="s">
        <v>848</v>
      </c>
      <c r="G676" s="14"/>
      <c r="H676" s="206">
        <v>145.518</v>
      </c>
      <c r="I676" s="207"/>
      <c r="J676" s="14"/>
      <c r="K676" s="14"/>
      <c r="L676" s="203"/>
      <c r="M676" s="208"/>
      <c r="N676" s="209"/>
      <c r="O676" s="209"/>
      <c r="P676" s="209"/>
      <c r="Q676" s="209"/>
      <c r="R676" s="209"/>
      <c r="S676" s="209"/>
      <c r="T676" s="210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04" t="s">
        <v>168</v>
      </c>
      <c r="AU676" s="204" t="s">
        <v>85</v>
      </c>
      <c r="AV676" s="14" t="s">
        <v>85</v>
      </c>
      <c r="AW676" s="14" t="s">
        <v>34</v>
      </c>
      <c r="AX676" s="14" t="s">
        <v>76</v>
      </c>
      <c r="AY676" s="204" t="s">
        <v>160</v>
      </c>
    </row>
    <row r="677" s="14" customFormat="1">
      <c r="A677" s="14"/>
      <c r="B677" s="203"/>
      <c r="C677" s="14"/>
      <c r="D677" s="196" t="s">
        <v>168</v>
      </c>
      <c r="E677" s="204" t="s">
        <v>1</v>
      </c>
      <c r="F677" s="205" t="s">
        <v>849</v>
      </c>
      <c r="G677" s="14"/>
      <c r="H677" s="206">
        <v>204.768</v>
      </c>
      <c r="I677" s="207"/>
      <c r="J677" s="14"/>
      <c r="K677" s="14"/>
      <c r="L677" s="203"/>
      <c r="M677" s="208"/>
      <c r="N677" s="209"/>
      <c r="O677" s="209"/>
      <c r="P677" s="209"/>
      <c r="Q677" s="209"/>
      <c r="R677" s="209"/>
      <c r="S677" s="209"/>
      <c r="T677" s="210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04" t="s">
        <v>168</v>
      </c>
      <c r="AU677" s="204" t="s">
        <v>85</v>
      </c>
      <c r="AV677" s="14" t="s">
        <v>85</v>
      </c>
      <c r="AW677" s="14" t="s">
        <v>34</v>
      </c>
      <c r="AX677" s="14" t="s">
        <v>76</v>
      </c>
      <c r="AY677" s="204" t="s">
        <v>160</v>
      </c>
    </row>
    <row r="678" s="16" customFormat="1">
      <c r="A678" s="16"/>
      <c r="B678" s="219"/>
      <c r="C678" s="16"/>
      <c r="D678" s="196" t="s">
        <v>168</v>
      </c>
      <c r="E678" s="220" t="s">
        <v>1</v>
      </c>
      <c r="F678" s="221" t="s">
        <v>184</v>
      </c>
      <c r="G678" s="16"/>
      <c r="H678" s="222">
        <v>443.56920000000002</v>
      </c>
      <c r="I678" s="223"/>
      <c r="J678" s="16"/>
      <c r="K678" s="16"/>
      <c r="L678" s="219"/>
      <c r="M678" s="224"/>
      <c r="N678" s="225"/>
      <c r="O678" s="225"/>
      <c r="P678" s="225"/>
      <c r="Q678" s="225"/>
      <c r="R678" s="225"/>
      <c r="S678" s="225"/>
      <c r="T678" s="226"/>
      <c r="U678" s="16"/>
      <c r="V678" s="16"/>
      <c r="W678" s="16"/>
      <c r="X678" s="16"/>
      <c r="Y678" s="16"/>
      <c r="Z678" s="16"/>
      <c r="AA678" s="16"/>
      <c r="AB678" s="16"/>
      <c r="AC678" s="16"/>
      <c r="AD678" s="16"/>
      <c r="AE678" s="16"/>
      <c r="AT678" s="220" t="s">
        <v>168</v>
      </c>
      <c r="AU678" s="220" t="s">
        <v>85</v>
      </c>
      <c r="AV678" s="16" t="s">
        <v>185</v>
      </c>
      <c r="AW678" s="16" t="s">
        <v>34</v>
      </c>
      <c r="AX678" s="16" t="s">
        <v>76</v>
      </c>
      <c r="AY678" s="220" t="s">
        <v>160</v>
      </c>
    </row>
    <row r="679" s="13" customFormat="1">
      <c r="A679" s="13"/>
      <c r="B679" s="195"/>
      <c r="C679" s="13"/>
      <c r="D679" s="196" t="s">
        <v>168</v>
      </c>
      <c r="E679" s="197" t="s">
        <v>1</v>
      </c>
      <c r="F679" s="198" t="s">
        <v>939</v>
      </c>
      <c r="G679" s="13"/>
      <c r="H679" s="197" t="s">
        <v>1</v>
      </c>
      <c r="I679" s="199"/>
      <c r="J679" s="13"/>
      <c r="K679" s="13"/>
      <c r="L679" s="195"/>
      <c r="M679" s="200"/>
      <c r="N679" s="201"/>
      <c r="O679" s="201"/>
      <c r="P679" s="201"/>
      <c r="Q679" s="201"/>
      <c r="R679" s="201"/>
      <c r="S679" s="201"/>
      <c r="T679" s="202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197" t="s">
        <v>168</v>
      </c>
      <c r="AU679" s="197" t="s">
        <v>85</v>
      </c>
      <c r="AV679" s="13" t="s">
        <v>83</v>
      </c>
      <c r="AW679" s="13" t="s">
        <v>34</v>
      </c>
      <c r="AX679" s="13" t="s">
        <v>76</v>
      </c>
      <c r="AY679" s="197" t="s">
        <v>160</v>
      </c>
    </row>
    <row r="680" s="14" customFormat="1">
      <c r="A680" s="14"/>
      <c r="B680" s="203"/>
      <c r="C680" s="14"/>
      <c r="D680" s="196" t="s">
        <v>168</v>
      </c>
      <c r="E680" s="204" t="s">
        <v>1</v>
      </c>
      <c r="F680" s="205" t="s">
        <v>940</v>
      </c>
      <c r="G680" s="14"/>
      <c r="H680" s="206">
        <v>29.736000000000001</v>
      </c>
      <c r="I680" s="207"/>
      <c r="J680" s="14"/>
      <c r="K680" s="14"/>
      <c r="L680" s="203"/>
      <c r="M680" s="208"/>
      <c r="N680" s="209"/>
      <c r="O680" s="209"/>
      <c r="P680" s="209"/>
      <c r="Q680" s="209"/>
      <c r="R680" s="209"/>
      <c r="S680" s="209"/>
      <c r="T680" s="210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04" t="s">
        <v>168</v>
      </c>
      <c r="AU680" s="204" t="s">
        <v>85</v>
      </c>
      <c r="AV680" s="14" t="s">
        <v>85</v>
      </c>
      <c r="AW680" s="14" t="s">
        <v>34</v>
      </c>
      <c r="AX680" s="14" t="s">
        <v>76</v>
      </c>
      <c r="AY680" s="204" t="s">
        <v>160</v>
      </c>
    </row>
    <row r="681" s="15" customFormat="1">
      <c r="A681" s="15"/>
      <c r="B681" s="211"/>
      <c r="C681" s="15"/>
      <c r="D681" s="196" t="s">
        <v>168</v>
      </c>
      <c r="E681" s="212" t="s">
        <v>1</v>
      </c>
      <c r="F681" s="213" t="s">
        <v>171</v>
      </c>
      <c r="G681" s="15"/>
      <c r="H681" s="214">
        <v>473.30520000000001</v>
      </c>
      <c r="I681" s="215"/>
      <c r="J681" s="15"/>
      <c r="K681" s="15"/>
      <c r="L681" s="211"/>
      <c r="M681" s="216"/>
      <c r="N681" s="217"/>
      <c r="O681" s="217"/>
      <c r="P681" s="217"/>
      <c r="Q681" s="217"/>
      <c r="R681" s="217"/>
      <c r="S681" s="217"/>
      <c r="T681" s="218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T681" s="212" t="s">
        <v>168</v>
      </c>
      <c r="AU681" s="212" t="s">
        <v>85</v>
      </c>
      <c r="AV681" s="15" t="s">
        <v>166</v>
      </c>
      <c r="AW681" s="15" t="s">
        <v>34</v>
      </c>
      <c r="AX681" s="15" t="s">
        <v>83</v>
      </c>
      <c r="AY681" s="212" t="s">
        <v>160</v>
      </c>
    </row>
    <row r="682" s="2" customFormat="1" ht="21.75" customHeight="1">
      <c r="A682" s="38"/>
      <c r="B682" s="180"/>
      <c r="C682" s="227" t="s">
        <v>941</v>
      </c>
      <c r="D682" s="227" t="s">
        <v>329</v>
      </c>
      <c r="E682" s="228" t="s">
        <v>942</v>
      </c>
      <c r="F682" s="229" t="s">
        <v>943</v>
      </c>
      <c r="G682" s="230" t="s">
        <v>205</v>
      </c>
      <c r="H682" s="231">
        <v>0.44400000000000001</v>
      </c>
      <c r="I682" s="232"/>
      <c r="J682" s="233">
        <f>ROUND(I682*H682,2)</f>
        <v>0</v>
      </c>
      <c r="K682" s="234"/>
      <c r="L682" s="235"/>
      <c r="M682" s="236" t="s">
        <v>1</v>
      </c>
      <c r="N682" s="237" t="s">
        <v>41</v>
      </c>
      <c r="O682" s="77"/>
      <c r="P682" s="191">
        <f>O682*H682</f>
        <v>0</v>
      </c>
      <c r="Q682" s="191">
        <v>1</v>
      </c>
      <c r="R682" s="191">
        <f>Q682*H682</f>
        <v>0.44400000000000001</v>
      </c>
      <c r="S682" s="191">
        <v>0</v>
      </c>
      <c r="T682" s="192">
        <f>S682*H682</f>
        <v>0</v>
      </c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R682" s="193" t="s">
        <v>241</v>
      </c>
      <c r="AT682" s="193" t="s">
        <v>329</v>
      </c>
      <c r="AU682" s="193" t="s">
        <v>85</v>
      </c>
      <c r="AY682" s="19" t="s">
        <v>160</v>
      </c>
      <c r="BE682" s="194">
        <f>IF(N682="základní",J682,0)</f>
        <v>0</v>
      </c>
      <c r="BF682" s="194">
        <f>IF(N682="snížená",J682,0)</f>
        <v>0</v>
      </c>
      <c r="BG682" s="194">
        <f>IF(N682="zákl. přenesená",J682,0)</f>
        <v>0</v>
      </c>
      <c r="BH682" s="194">
        <f>IF(N682="sníž. přenesená",J682,0)</f>
        <v>0</v>
      </c>
      <c r="BI682" s="194">
        <f>IF(N682="nulová",J682,0)</f>
        <v>0</v>
      </c>
      <c r="BJ682" s="19" t="s">
        <v>83</v>
      </c>
      <c r="BK682" s="194">
        <f>ROUND(I682*H682,2)</f>
        <v>0</v>
      </c>
      <c r="BL682" s="19" t="s">
        <v>561</v>
      </c>
      <c r="BM682" s="193" t="s">
        <v>944</v>
      </c>
    </row>
    <row r="683" s="13" customFormat="1">
      <c r="A683" s="13"/>
      <c r="B683" s="195"/>
      <c r="C683" s="13"/>
      <c r="D683" s="196" t="s">
        <v>168</v>
      </c>
      <c r="E683" s="197" t="s">
        <v>1</v>
      </c>
      <c r="F683" s="198" t="s">
        <v>846</v>
      </c>
      <c r="G683" s="13"/>
      <c r="H683" s="197" t="s">
        <v>1</v>
      </c>
      <c r="I683" s="199"/>
      <c r="J683" s="13"/>
      <c r="K683" s="13"/>
      <c r="L683" s="195"/>
      <c r="M683" s="200"/>
      <c r="N683" s="201"/>
      <c r="O683" s="201"/>
      <c r="P683" s="201"/>
      <c r="Q683" s="201"/>
      <c r="R683" s="201"/>
      <c r="S683" s="201"/>
      <c r="T683" s="202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197" t="s">
        <v>168</v>
      </c>
      <c r="AU683" s="197" t="s">
        <v>85</v>
      </c>
      <c r="AV683" s="13" t="s">
        <v>83</v>
      </c>
      <c r="AW683" s="13" t="s">
        <v>34</v>
      </c>
      <c r="AX683" s="13" t="s">
        <v>76</v>
      </c>
      <c r="AY683" s="197" t="s">
        <v>160</v>
      </c>
    </row>
    <row r="684" s="14" customFormat="1">
      <c r="A684" s="14"/>
      <c r="B684" s="203"/>
      <c r="C684" s="14"/>
      <c r="D684" s="196" t="s">
        <v>168</v>
      </c>
      <c r="E684" s="204" t="s">
        <v>1</v>
      </c>
      <c r="F684" s="205" t="s">
        <v>945</v>
      </c>
      <c r="G684" s="14"/>
      <c r="H684" s="206">
        <v>0.093283199999999983</v>
      </c>
      <c r="I684" s="207"/>
      <c r="J684" s="14"/>
      <c r="K684" s="14"/>
      <c r="L684" s="203"/>
      <c r="M684" s="208"/>
      <c r="N684" s="209"/>
      <c r="O684" s="209"/>
      <c r="P684" s="209"/>
      <c r="Q684" s="209"/>
      <c r="R684" s="209"/>
      <c r="S684" s="209"/>
      <c r="T684" s="210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04" t="s">
        <v>168</v>
      </c>
      <c r="AU684" s="204" t="s">
        <v>85</v>
      </c>
      <c r="AV684" s="14" t="s">
        <v>85</v>
      </c>
      <c r="AW684" s="14" t="s">
        <v>34</v>
      </c>
      <c r="AX684" s="14" t="s">
        <v>76</v>
      </c>
      <c r="AY684" s="204" t="s">
        <v>160</v>
      </c>
    </row>
    <row r="685" s="14" customFormat="1">
      <c r="A685" s="14"/>
      <c r="B685" s="203"/>
      <c r="C685" s="14"/>
      <c r="D685" s="196" t="s">
        <v>168</v>
      </c>
      <c r="E685" s="204" t="s">
        <v>1</v>
      </c>
      <c r="F685" s="205" t="s">
        <v>946</v>
      </c>
      <c r="G685" s="14"/>
      <c r="H685" s="206">
        <v>0.14551800000000001</v>
      </c>
      <c r="I685" s="207"/>
      <c r="J685" s="14"/>
      <c r="K685" s="14"/>
      <c r="L685" s="203"/>
      <c r="M685" s="208"/>
      <c r="N685" s="209"/>
      <c r="O685" s="209"/>
      <c r="P685" s="209"/>
      <c r="Q685" s="209"/>
      <c r="R685" s="209"/>
      <c r="S685" s="209"/>
      <c r="T685" s="210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04" t="s">
        <v>168</v>
      </c>
      <c r="AU685" s="204" t="s">
        <v>85</v>
      </c>
      <c r="AV685" s="14" t="s">
        <v>85</v>
      </c>
      <c r="AW685" s="14" t="s">
        <v>34</v>
      </c>
      <c r="AX685" s="14" t="s">
        <v>76</v>
      </c>
      <c r="AY685" s="204" t="s">
        <v>160</v>
      </c>
    </row>
    <row r="686" s="14" customFormat="1">
      <c r="A686" s="14"/>
      <c r="B686" s="203"/>
      <c r="C686" s="14"/>
      <c r="D686" s="196" t="s">
        <v>168</v>
      </c>
      <c r="E686" s="204" t="s">
        <v>1</v>
      </c>
      <c r="F686" s="205" t="s">
        <v>947</v>
      </c>
      <c r="G686" s="14"/>
      <c r="H686" s="206">
        <v>0.20476800000000001</v>
      </c>
      <c r="I686" s="207"/>
      <c r="J686" s="14"/>
      <c r="K686" s="14"/>
      <c r="L686" s="203"/>
      <c r="M686" s="208"/>
      <c r="N686" s="209"/>
      <c r="O686" s="209"/>
      <c r="P686" s="209"/>
      <c r="Q686" s="209"/>
      <c r="R686" s="209"/>
      <c r="S686" s="209"/>
      <c r="T686" s="210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04" t="s">
        <v>168</v>
      </c>
      <c r="AU686" s="204" t="s">
        <v>85</v>
      </c>
      <c r="AV686" s="14" t="s">
        <v>85</v>
      </c>
      <c r="AW686" s="14" t="s">
        <v>34</v>
      </c>
      <c r="AX686" s="14" t="s">
        <v>76</v>
      </c>
      <c r="AY686" s="204" t="s">
        <v>160</v>
      </c>
    </row>
    <row r="687" s="16" customFormat="1">
      <c r="A687" s="16"/>
      <c r="B687" s="219"/>
      <c r="C687" s="16"/>
      <c r="D687" s="196" t="s">
        <v>168</v>
      </c>
      <c r="E687" s="220" t="s">
        <v>1</v>
      </c>
      <c r="F687" s="221" t="s">
        <v>184</v>
      </c>
      <c r="G687" s="16"/>
      <c r="H687" s="222">
        <v>0.4435692</v>
      </c>
      <c r="I687" s="223"/>
      <c r="J687" s="16"/>
      <c r="K687" s="16"/>
      <c r="L687" s="219"/>
      <c r="M687" s="224"/>
      <c r="N687" s="225"/>
      <c r="O687" s="225"/>
      <c r="P687" s="225"/>
      <c r="Q687" s="225"/>
      <c r="R687" s="225"/>
      <c r="S687" s="225"/>
      <c r="T687" s="226"/>
      <c r="U687" s="16"/>
      <c r="V687" s="16"/>
      <c r="W687" s="16"/>
      <c r="X687" s="16"/>
      <c r="Y687" s="16"/>
      <c r="Z687" s="16"/>
      <c r="AA687" s="16"/>
      <c r="AB687" s="16"/>
      <c r="AC687" s="16"/>
      <c r="AD687" s="16"/>
      <c r="AE687" s="16"/>
      <c r="AT687" s="220" t="s">
        <v>168</v>
      </c>
      <c r="AU687" s="220" t="s">
        <v>85</v>
      </c>
      <c r="AV687" s="16" t="s">
        <v>185</v>
      </c>
      <c r="AW687" s="16" t="s">
        <v>34</v>
      </c>
      <c r="AX687" s="16" t="s">
        <v>76</v>
      </c>
      <c r="AY687" s="220" t="s">
        <v>160</v>
      </c>
    </row>
    <row r="688" s="15" customFormat="1">
      <c r="A688" s="15"/>
      <c r="B688" s="211"/>
      <c r="C688" s="15"/>
      <c r="D688" s="196" t="s">
        <v>168</v>
      </c>
      <c r="E688" s="212" t="s">
        <v>1</v>
      </c>
      <c r="F688" s="213" t="s">
        <v>171</v>
      </c>
      <c r="G688" s="15"/>
      <c r="H688" s="214">
        <v>0.4435692</v>
      </c>
      <c r="I688" s="215"/>
      <c r="J688" s="15"/>
      <c r="K688" s="15"/>
      <c r="L688" s="211"/>
      <c r="M688" s="216"/>
      <c r="N688" s="217"/>
      <c r="O688" s="217"/>
      <c r="P688" s="217"/>
      <c r="Q688" s="217"/>
      <c r="R688" s="217"/>
      <c r="S688" s="217"/>
      <c r="T688" s="218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T688" s="212" t="s">
        <v>168</v>
      </c>
      <c r="AU688" s="212" t="s">
        <v>85</v>
      </c>
      <c r="AV688" s="15" t="s">
        <v>166</v>
      </c>
      <c r="AW688" s="15" t="s">
        <v>34</v>
      </c>
      <c r="AX688" s="15" t="s">
        <v>83</v>
      </c>
      <c r="AY688" s="212" t="s">
        <v>160</v>
      </c>
    </row>
    <row r="689" s="2" customFormat="1" ht="24.15" customHeight="1">
      <c r="A689" s="38"/>
      <c r="B689" s="180"/>
      <c r="C689" s="227" t="s">
        <v>948</v>
      </c>
      <c r="D689" s="227" t="s">
        <v>329</v>
      </c>
      <c r="E689" s="228" t="s">
        <v>949</v>
      </c>
      <c r="F689" s="229" t="s">
        <v>950</v>
      </c>
      <c r="G689" s="230" t="s">
        <v>205</v>
      </c>
      <c r="H689" s="231">
        <v>0.029999999999999999</v>
      </c>
      <c r="I689" s="232"/>
      <c r="J689" s="233">
        <f>ROUND(I689*H689,2)</f>
        <v>0</v>
      </c>
      <c r="K689" s="234"/>
      <c r="L689" s="235"/>
      <c r="M689" s="236" t="s">
        <v>1</v>
      </c>
      <c r="N689" s="237" t="s">
        <v>41</v>
      </c>
      <c r="O689" s="77"/>
      <c r="P689" s="191">
        <f>O689*H689</f>
        <v>0</v>
      </c>
      <c r="Q689" s="191">
        <v>1</v>
      </c>
      <c r="R689" s="191">
        <f>Q689*H689</f>
        <v>0.029999999999999999</v>
      </c>
      <c r="S689" s="191">
        <v>0</v>
      </c>
      <c r="T689" s="192">
        <f>S689*H689</f>
        <v>0</v>
      </c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R689" s="193" t="s">
        <v>241</v>
      </c>
      <c r="AT689" s="193" t="s">
        <v>329</v>
      </c>
      <c r="AU689" s="193" t="s">
        <v>85</v>
      </c>
      <c r="AY689" s="19" t="s">
        <v>160</v>
      </c>
      <c r="BE689" s="194">
        <f>IF(N689="základní",J689,0)</f>
        <v>0</v>
      </c>
      <c r="BF689" s="194">
        <f>IF(N689="snížená",J689,0)</f>
        <v>0</v>
      </c>
      <c r="BG689" s="194">
        <f>IF(N689="zákl. přenesená",J689,0)</f>
        <v>0</v>
      </c>
      <c r="BH689" s="194">
        <f>IF(N689="sníž. přenesená",J689,0)</f>
        <v>0</v>
      </c>
      <c r="BI689" s="194">
        <f>IF(N689="nulová",J689,0)</f>
        <v>0</v>
      </c>
      <c r="BJ689" s="19" t="s">
        <v>83</v>
      </c>
      <c r="BK689" s="194">
        <f>ROUND(I689*H689,2)</f>
        <v>0</v>
      </c>
      <c r="BL689" s="19" t="s">
        <v>561</v>
      </c>
      <c r="BM689" s="193" t="s">
        <v>951</v>
      </c>
    </row>
    <row r="690" s="13" customFormat="1">
      <c r="A690" s="13"/>
      <c r="B690" s="195"/>
      <c r="C690" s="13"/>
      <c r="D690" s="196" t="s">
        <v>168</v>
      </c>
      <c r="E690" s="197" t="s">
        <v>1</v>
      </c>
      <c r="F690" s="198" t="s">
        <v>939</v>
      </c>
      <c r="G690" s="13"/>
      <c r="H690" s="197" t="s">
        <v>1</v>
      </c>
      <c r="I690" s="199"/>
      <c r="J690" s="13"/>
      <c r="K690" s="13"/>
      <c r="L690" s="195"/>
      <c r="M690" s="200"/>
      <c r="N690" s="201"/>
      <c r="O690" s="201"/>
      <c r="P690" s="201"/>
      <c r="Q690" s="201"/>
      <c r="R690" s="201"/>
      <c r="S690" s="201"/>
      <c r="T690" s="202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197" t="s">
        <v>168</v>
      </c>
      <c r="AU690" s="197" t="s">
        <v>85</v>
      </c>
      <c r="AV690" s="13" t="s">
        <v>83</v>
      </c>
      <c r="AW690" s="13" t="s">
        <v>34</v>
      </c>
      <c r="AX690" s="13" t="s">
        <v>76</v>
      </c>
      <c r="AY690" s="197" t="s">
        <v>160</v>
      </c>
    </row>
    <row r="691" s="14" customFormat="1">
      <c r="A691" s="14"/>
      <c r="B691" s="203"/>
      <c r="C691" s="14"/>
      <c r="D691" s="196" t="s">
        <v>168</v>
      </c>
      <c r="E691" s="204" t="s">
        <v>1</v>
      </c>
      <c r="F691" s="205" t="s">
        <v>952</v>
      </c>
      <c r="G691" s="14"/>
      <c r="H691" s="206">
        <v>0.029736000000000002</v>
      </c>
      <c r="I691" s="207"/>
      <c r="J691" s="14"/>
      <c r="K691" s="14"/>
      <c r="L691" s="203"/>
      <c r="M691" s="208"/>
      <c r="N691" s="209"/>
      <c r="O691" s="209"/>
      <c r="P691" s="209"/>
      <c r="Q691" s="209"/>
      <c r="R691" s="209"/>
      <c r="S691" s="209"/>
      <c r="T691" s="210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04" t="s">
        <v>168</v>
      </c>
      <c r="AU691" s="204" t="s">
        <v>85</v>
      </c>
      <c r="AV691" s="14" t="s">
        <v>85</v>
      </c>
      <c r="AW691" s="14" t="s">
        <v>34</v>
      </c>
      <c r="AX691" s="14" t="s">
        <v>76</v>
      </c>
      <c r="AY691" s="204" t="s">
        <v>160</v>
      </c>
    </row>
    <row r="692" s="15" customFormat="1">
      <c r="A692" s="15"/>
      <c r="B692" s="211"/>
      <c r="C692" s="15"/>
      <c r="D692" s="196" t="s">
        <v>168</v>
      </c>
      <c r="E692" s="212" t="s">
        <v>1</v>
      </c>
      <c r="F692" s="213" t="s">
        <v>171</v>
      </c>
      <c r="G692" s="15"/>
      <c r="H692" s="214">
        <v>0.029736000000000002</v>
      </c>
      <c r="I692" s="215"/>
      <c r="J692" s="15"/>
      <c r="K692" s="15"/>
      <c r="L692" s="211"/>
      <c r="M692" s="216"/>
      <c r="N692" s="217"/>
      <c r="O692" s="217"/>
      <c r="P692" s="217"/>
      <c r="Q692" s="217"/>
      <c r="R692" s="217"/>
      <c r="S692" s="217"/>
      <c r="T692" s="218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212" t="s">
        <v>168</v>
      </c>
      <c r="AU692" s="212" t="s">
        <v>85</v>
      </c>
      <c r="AV692" s="15" t="s">
        <v>166</v>
      </c>
      <c r="AW692" s="15" t="s">
        <v>34</v>
      </c>
      <c r="AX692" s="15" t="s">
        <v>83</v>
      </c>
      <c r="AY692" s="212" t="s">
        <v>160</v>
      </c>
    </row>
    <row r="693" s="2" customFormat="1" ht="24.15" customHeight="1">
      <c r="A693" s="38"/>
      <c r="B693" s="180"/>
      <c r="C693" s="181" t="s">
        <v>953</v>
      </c>
      <c r="D693" s="181" t="s">
        <v>162</v>
      </c>
      <c r="E693" s="182" t="s">
        <v>954</v>
      </c>
      <c r="F693" s="183" t="s">
        <v>955</v>
      </c>
      <c r="G693" s="184" t="s">
        <v>762</v>
      </c>
      <c r="H693" s="185">
        <v>69.120000000000005</v>
      </c>
      <c r="I693" s="186"/>
      <c r="J693" s="187">
        <f>ROUND(I693*H693,2)</f>
        <v>0</v>
      </c>
      <c r="K693" s="188"/>
      <c r="L693" s="39"/>
      <c r="M693" s="189" t="s">
        <v>1</v>
      </c>
      <c r="N693" s="190" t="s">
        <v>41</v>
      </c>
      <c r="O693" s="77"/>
      <c r="P693" s="191">
        <f>O693*H693</f>
        <v>0</v>
      </c>
      <c r="Q693" s="191">
        <v>6.0000000000000002E-05</v>
      </c>
      <c r="R693" s="191">
        <f>Q693*H693</f>
        <v>0.0041472000000000002</v>
      </c>
      <c r="S693" s="191">
        <v>0</v>
      </c>
      <c r="T693" s="192">
        <f>S693*H693</f>
        <v>0</v>
      </c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R693" s="193" t="s">
        <v>561</v>
      </c>
      <c r="AT693" s="193" t="s">
        <v>162</v>
      </c>
      <c r="AU693" s="193" t="s">
        <v>85</v>
      </c>
      <c r="AY693" s="19" t="s">
        <v>160</v>
      </c>
      <c r="BE693" s="194">
        <f>IF(N693="základní",J693,0)</f>
        <v>0</v>
      </c>
      <c r="BF693" s="194">
        <f>IF(N693="snížená",J693,0)</f>
        <v>0</v>
      </c>
      <c r="BG693" s="194">
        <f>IF(N693="zákl. přenesená",J693,0)</f>
        <v>0</v>
      </c>
      <c r="BH693" s="194">
        <f>IF(N693="sníž. přenesená",J693,0)</f>
        <v>0</v>
      </c>
      <c r="BI693" s="194">
        <f>IF(N693="nulová",J693,0)</f>
        <v>0</v>
      </c>
      <c r="BJ693" s="19" t="s">
        <v>83</v>
      </c>
      <c r="BK693" s="194">
        <f>ROUND(I693*H693,2)</f>
        <v>0</v>
      </c>
      <c r="BL693" s="19" t="s">
        <v>561</v>
      </c>
      <c r="BM693" s="193" t="s">
        <v>956</v>
      </c>
    </row>
    <row r="694" s="13" customFormat="1">
      <c r="A694" s="13"/>
      <c r="B694" s="195"/>
      <c r="C694" s="13"/>
      <c r="D694" s="196" t="s">
        <v>168</v>
      </c>
      <c r="E694" s="197" t="s">
        <v>1</v>
      </c>
      <c r="F694" s="198" t="s">
        <v>854</v>
      </c>
      <c r="G694" s="13"/>
      <c r="H694" s="197" t="s">
        <v>1</v>
      </c>
      <c r="I694" s="199"/>
      <c r="J694" s="13"/>
      <c r="K694" s="13"/>
      <c r="L694" s="195"/>
      <c r="M694" s="200"/>
      <c r="N694" s="201"/>
      <c r="O694" s="201"/>
      <c r="P694" s="201"/>
      <c r="Q694" s="201"/>
      <c r="R694" s="201"/>
      <c r="S694" s="201"/>
      <c r="T694" s="202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197" t="s">
        <v>168</v>
      </c>
      <c r="AU694" s="197" t="s">
        <v>85</v>
      </c>
      <c r="AV694" s="13" t="s">
        <v>83</v>
      </c>
      <c r="AW694" s="13" t="s">
        <v>34</v>
      </c>
      <c r="AX694" s="13" t="s">
        <v>76</v>
      </c>
      <c r="AY694" s="197" t="s">
        <v>160</v>
      </c>
    </row>
    <row r="695" s="14" customFormat="1">
      <c r="A695" s="14"/>
      <c r="B695" s="203"/>
      <c r="C695" s="14"/>
      <c r="D695" s="196" t="s">
        <v>168</v>
      </c>
      <c r="E695" s="204" t="s">
        <v>1</v>
      </c>
      <c r="F695" s="205" t="s">
        <v>855</v>
      </c>
      <c r="G695" s="14"/>
      <c r="H695" s="206">
        <v>69.120000000000005</v>
      </c>
      <c r="I695" s="207"/>
      <c r="J695" s="14"/>
      <c r="K695" s="14"/>
      <c r="L695" s="203"/>
      <c r="M695" s="208"/>
      <c r="N695" s="209"/>
      <c r="O695" s="209"/>
      <c r="P695" s="209"/>
      <c r="Q695" s="209"/>
      <c r="R695" s="209"/>
      <c r="S695" s="209"/>
      <c r="T695" s="210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04" t="s">
        <v>168</v>
      </c>
      <c r="AU695" s="204" t="s">
        <v>85</v>
      </c>
      <c r="AV695" s="14" t="s">
        <v>85</v>
      </c>
      <c r="AW695" s="14" t="s">
        <v>34</v>
      </c>
      <c r="AX695" s="14" t="s">
        <v>76</v>
      </c>
      <c r="AY695" s="204" t="s">
        <v>160</v>
      </c>
    </row>
    <row r="696" s="15" customFormat="1">
      <c r="A696" s="15"/>
      <c r="B696" s="211"/>
      <c r="C696" s="15"/>
      <c r="D696" s="196" t="s">
        <v>168</v>
      </c>
      <c r="E696" s="212" t="s">
        <v>1</v>
      </c>
      <c r="F696" s="213" t="s">
        <v>171</v>
      </c>
      <c r="G696" s="15"/>
      <c r="H696" s="214">
        <v>69.120000000000005</v>
      </c>
      <c r="I696" s="215"/>
      <c r="J696" s="15"/>
      <c r="K696" s="15"/>
      <c r="L696" s="211"/>
      <c r="M696" s="216"/>
      <c r="N696" s="217"/>
      <c r="O696" s="217"/>
      <c r="P696" s="217"/>
      <c r="Q696" s="217"/>
      <c r="R696" s="217"/>
      <c r="S696" s="217"/>
      <c r="T696" s="218"/>
      <c r="U696" s="15"/>
      <c r="V696" s="15"/>
      <c r="W696" s="15"/>
      <c r="X696" s="15"/>
      <c r="Y696" s="15"/>
      <c r="Z696" s="15"/>
      <c r="AA696" s="15"/>
      <c r="AB696" s="15"/>
      <c r="AC696" s="15"/>
      <c r="AD696" s="15"/>
      <c r="AE696" s="15"/>
      <c r="AT696" s="212" t="s">
        <v>168</v>
      </c>
      <c r="AU696" s="212" t="s">
        <v>85</v>
      </c>
      <c r="AV696" s="15" t="s">
        <v>166</v>
      </c>
      <c r="AW696" s="15" t="s">
        <v>34</v>
      </c>
      <c r="AX696" s="15" t="s">
        <v>83</v>
      </c>
      <c r="AY696" s="212" t="s">
        <v>160</v>
      </c>
    </row>
    <row r="697" s="2" customFormat="1" ht="21.75" customHeight="1">
      <c r="A697" s="38"/>
      <c r="B697" s="180"/>
      <c r="C697" s="227" t="s">
        <v>957</v>
      </c>
      <c r="D697" s="227" t="s">
        <v>329</v>
      </c>
      <c r="E697" s="228" t="s">
        <v>958</v>
      </c>
      <c r="F697" s="229" t="s">
        <v>959</v>
      </c>
      <c r="G697" s="230" t="s">
        <v>205</v>
      </c>
      <c r="H697" s="231">
        <v>0.069000000000000006</v>
      </c>
      <c r="I697" s="232"/>
      <c r="J697" s="233">
        <f>ROUND(I697*H697,2)</f>
        <v>0</v>
      </c>
      <c r="K697" s="234"/>
      <c r="L697" s="235"/>
      <c r="M697" s="236" t="s">
        <v>1</v>
      </c>
      <c r="N697" s="237" t="s">
        <v>41</v>
      </c>
      <c r="O697" s="77"/>
      <c r="P697" s="191">
        <f>O697*H697</f>
        <v>0</v>
      </c>
      <c r="Q697" s="191">
        <v>1</v>
      </c>
      <c r="R697" s="191">
        <f>Q697*H697</f>
        <v>0.069000000000000006</v>
      </c>
      <c r="S697" s="191">
        <v>0</v>
      </c>
      <c r="T697" s="192">
        <f>S697*H697</f>
        <v>0</v>
      </c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R697" s="193" t="s">
        <v>241</v>
      </c>
      <c r="AT697" s="193" t="s">
        <v>329</v>
      </c>
      <c r="AU697" s="193" t="s">
        <v>85</v>
      </c>
      <c r="AY697" s="19" t="s">
        <v>160</v>
      </c>
      <c r="BE697" s="194">
        <f>IF(N697="základní",J697,0)</f>
        <v>0</v>
      </c>
      <c r="BF697" s="194">
        <f>IF(N697="snížená",J697,0)</f>
        <v>0</v>
      </c>
      <c r="BG697" s="194">
        <f>IF(N697="zákl. přenesená",J697,0)</f>
        <v>0</v>
      </c>
      <c r="BH697" s="194">
        <f>IF(N697="sníž. přenesená",J697,0)</f>
        <v>0</v>
      </c>
      <c r="BI697" s="194">
        <f>IF(N697="nulová",J697,0)</f>
        <v>0</v>
      </c>
      <c r="BJ697" s="19" t="s">
        <v>83</v>
      </c>
      <c r="BK697" s="194">
        <f>ROUND(I697*H697,2)</f>
        <v>0</v>
      </c>
      <c r="BL697" s="19" t="s">
        <v>561</v>
      </c>
      <c r="BM697" s="193" t="s">
        <v>960</v>
      </c>
    </row>
    <row r="698" s="13" customFormat="1">
      <c r="A698" s="13"/>
      <c r="B698" s="195"/>
      <c r="C698" s="13"/>
      <c r="D698" s="196" t="s">
        <v>168</v>
      </c>
      <c r="E698" s="197" t="s">
        <v>1</v>
      </c>
      <c r="F698" s="198" t="s">
        <v>854</v>
      </c>
      <c r="G698" s="13"/>
      <c r="H698" s="197" t="s">
        <v>1</v>
      </c>
      <c r="I698" s="199"/>
      <c r="J698" s="13"/>
      <c r="K698" s="13"/>
      <c r="L698" s="195"/>
      <c r="M698" s="200"/>
      <c r="N698" s="201"/>
      <c r="O698" s="201"/>
      <c r="P698" s="201"/>
      <c r="Q698" s="201"/>
      <c r="R698" s="201"/>
      <c r="S698" s="201"/>
      <c r="T698" s="202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197" t="s">
        <v>168</v>
      </c>
      <c r="AU698" s="197" t="s">
        <v>85</v>
      </c>
      <c r="AV698" s="13" t="s">
        <v>83</v>
      </c>
      <c r="AW698" s="13" t="s">
        <v>34</v>
      </c>
      <c r="AX698" s="13" t="s">
        <v>76</v>
      </c>
      <c r="AY698" s="197" t="s">
        <v>160</v>
      </c>
    </row>
    <row r="699" s="14" customFormat="1">
      <c r="A699" s="14"/>
      <c r="B699" s="203"/>
      <c r="C699" s="14"/>
      <c r="D699" s="196" t="s">
        <v>168</v>
      </c>
      <c r="E699" s="204" t="s">
        <v>1</v>
      </c>
      <c r="F699" s="205" t="s">
        <v>961</v>
      </c>
      <c r="G699" s="14"/>
      <c r="H699" s="206">
        <v>0.069120000000000001</v>
      </c>
      <c r="I699" s="207"/>
      <c r="J699" s="14"/>
      <c r="K699" s="14"/>
      <c r="L699" s="203"/>
      <c r="M699" s="208"/>
      <c r="N699" s="209"/>
      <c r="O699" s="209"/>
      <c r="P699" s="209"/>
      <c r="Q699" s="209"/>
      <c r="R699" s="209"/>
      <c r="S699" s="209"/>
      <c r="T699" s="210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04" t="s">
        <v>168</v>
      </c>
      <c r="AU699" s="204" t="s">
        <v>85</v>
      </c>
      <c r="AV699" s="14" t="s">
        <v>85</v>
      </c>
      <c r="AW699" s="14" t="s">
        <v>34</v>
      </c>
      <c r="AX699" s="14" t="s">
        <v>76</v>
      </c>
      <c r="AY699" s="204" t="s">
        <v>160</v>
      </c>
    </row>
    <row r="700" s="15" customFormat="1">
      <c r="A700" s="15"/>
      <c r="B700" s="211"/>
      <c r="C700" s="15"/>
      <c r="D700" s="196" t="s">
        <v>168</v>
      </c>
      <c r="E700" s="212" t="s">
        <v>1</v>
      </c>
      <c r="F700" s="213" t="s">
        <v>171</v>
      </c>
      <c r="G700" s="15"/>
      <c r="H700" s="214">
        <v>0.069120000000000001</v>
      </c>
      <c r="I700" s="215"/>
      <c r="J700" s="15"/>
      <c r="K700" s="15"/>
      <c r="L700" s="211"/>
      <c r="M700" s="216"/>
      <c r="N700" s="217"/>
      <c r="O700" s="217"/>
      <c r="P700" s="217"/>
      <c r="Q700" s="217"/>
      <c r="R700" s="217"/>
      <c r="S700" s="217"/>
      <c r="T700" s="218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T700" s="212" t="s">
        <v>168</v>
      </c>
      <c r="AU700" s="212" t="s">
        <v>85</v>
      </c>
      <c r="AV700" s="15" t="s">
        <v>166</v>
      </c>
      <c r="AW700" s="15" t="s">
        <v>34</v>
      </c>
      <c r="AX700" s="15" t="s">
        <v>83</v>
      </c>
      <c r="AY700" s="212" t="s">
        <v>160</v>
      </c>
    </row>
    <row r="701" s="2" customFormat="1" ht="24.15" customHeight="1">
      <c r="A701" s="38"/>
      <c r="B701" s="180"/>
      <c r="C701" s="181" t="s">
        <v>962</v>
      </c>
      <c r="D701" s="181" t="s">
        <v>162</v>
      </c>
      <c r="E701" s="182" t="s">
        <v>963</v>
      </c>
      <c r="F701" s="183" t="s">
        <v>964</v>
      </c>
      <c r="G701" s="184" t="s">
        <v>762</v>
      </c>
      <c r="H701" s="185">
        <v>51.302</v>
      </c>
      <c r="I701" s="186"/>
      <c r="J701" s="187">
        <f>ROUND(I701*H701,2)</f>
        <v>0</v>
      </c>
      <c r="K701" s="188"/>
      <c r="L701" s="39"/>
      <c r="M701" s="189" t="s">
        <v>1</v>
      </c>
      <c r="N701" s="190" t="s">
        <v>41</v>
      </c>
      <c r="O701" s="77"/>
      <c r="P701" s="191">
        <f>O701*H701</f>
        <v>0</v>
      </c>
      <c r="Q701" s="191">
        <v>5.0000000000000002E-05</v>
      </c>
      <c r="R701" s="191">
        <f>Q701*H701</f>
        <v>0.0025651000000000003</v>
      </c>
      <c r="S701" s="191">
        <v>0</v>
      </c>
      <c r="T701" s="192">
        <f>S701*H701</f>
        <v>0</v>
      </c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R701" s="193" t="s">
        <v>561</v>
      </c>
      <c r="AT701" s="193" t="s">
        <v>162</v>
      </c>
      <c r="AU701" s="193" t="s">
        <v>85</v>
      </c>
      <c r="AY701" s="19" t="s">
        <v>160</v>
      </c>
      <c r="BE701" s="194">
        <f>IF(N701="základní",J701,0)</f>
        <v>0</v>
      </c>
      <c r="BF701" s="194">
        <f>IF(N701="snížená",J701,0)</f>
        <v>0</v>
      </c>
      <c r="BG701" s="194">
        <f>IF(N701="zákl. přenesená",J701,0)</f>
        <v>0</v>
      </c>
      <c r="BH701" s="194">
        <f>IF(N701="sníž. přenesená",J701,0)</f>
        <v>0</v>
      </c>
      <c r="BI701" s="194">
        <f>IF(N701="nulová",J701,0)</f>
        <v>0</v>
      </c>
      <c r="BJ701" s="19" t="s">
        <v>83</v>
      </c>
      <c r="BK701" s="194">
        <f>ROUND(I701*H701,2)</f>
        <v>0</v>
      </c>
      <c r="BL701" s="19" t="s">
        <v>561</v>
      </c>
      <c r="BM701" s="193" t="s">
        <v>965</v>
      </c>
    </row>
    <row r="702" s="13" customFormat="1">
      <c r="A702" s="13"/>
      <c r="B702" s="195"/>
      <c r="C702" s="13"/>
      <c r="D702" s="196" t="s">
        <v>168</v>
      </c>
      <c r="E702" s="197" t="s">
        <v>1</v>
      </c>
      <c r="F702" s="198" t="s">
        <v>846</v>
      </c>
      <c r="G702" s="13"/>
      <c r="H702" s="197" t="s">
        <v>1</v>
      </c>
      <c r="I702" s="199"/>
      <c r="J702" s="13"/>
      <c r="K702" s="13"/>
      <c r="L702" s="195"/>
      <c r="M702" s="200"/>
      <c r="N702" s="201"/>
      <c r="O702" s="201"/>
      <c r="P702" s="201"/>
      <c r="Q702" s="201"/>
      <c r="R702" s="201"/>
      <c r="S702" s="201"/>
      <c r="T702" s="202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197" t="s">
        <v>168</v>
      </c>
      <c r="AU702" s="197" t="s">
        <v>85</v>
      </c>
      <c r="AV702" s="13" t="s">
        <v>83</v>
      </c>
      <c r="AW702" s="13" t="s">
        <v>34</v>
      </c>
      <c r="AX702" s="13" t="s">
        <v>76</v>
      </c>
      <c r="AY702" s="197" t="s">
        <v>160</v>
      </c>
    </row>
    <row r="703" s="13" customFormat="1">
      <c r="A703" s="13"/>
      <c r="B703" s="195"/>
      <c r="C703" s="13"/>
      <c r="D703" s="196" t="s">
        <v>168</v>
      </c>
      <c r="E703" s="197" t="s">
        <v>1</v>
      </c>
      <c r="F703" s="198" t="s">
        <v>850</v>
      </c>
      <c r="G703" s="13"/>
      <c r="H703" s="197" t="s">
        <v>1</v>
      </c>
      <c r="I703" s="199"/>
      <c r="J703" s="13"/>
      <c r="K703" s="13"/>
      <c r="L703" s="195"/>
      <c r="M703" s="200"/>
      <c r="N703" s="201"/>
      <c r="O703" s="201"/>
      <c r="P703" s="201"/>
      <c r="Q703" s="201"/>
      <c r="R703" s="201"/>
      <c r="S703" s="201"/>
      <c r="T703" s="202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197" t="s">
        <v>168</v>
      </c>
      <c r="AU703" s="197" t="s">
        <v>85</v>
      </c>
      <c r="AV703" s="13" t="s">
        <v>83</v>
      </c>
      <c r="AW703" s="13" t="s">
        <v>34</v>
      </c>
      <c r="AX703" s="13" t="s">
        <v>76</v>
      </c>
      <c r="AY703" s="197" t="s">
        <v>160</v>
      </c>
    </row>
    <row r="704" s="14" customFormat="1">
      <c r="A704" s="14"/>
      <c r="B704" s="203"/>
      <c r="C704" s="14"/>
      <c r="D704" s="196" t="s">
        <v>168</v>
      </c>
      <c r="E704" s="204" t="s">
        <v>1</v>
      </c>
      <c r="F704" s="205" t="s">
        <v>851</v>
      </c>
      <c r="G704" s="14"/>
      <c r="H704" s="206">
        <v>12.717000000000001</v>
      </c>
      <c r="I704" s="207"/>
      <c r="J704" s="14"/>
      <c r="K704" s="14"/>
      <c r="L704" s="203"/>
      <c r="M704" s="208"/>
      <c r="N704" s="209"/>
      <c r="O704" s="209"/>
      <c r="P704" s="209"/>
      <c r="Q704" s="209"/>
      <c r="R704" s="209"/>
      <c r="S704" s="209"/>
      <c r="T704" s="210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04" t="s">
        <v>168</v>
      </c>
      <c r="AU704" s="204" t="s">
        <v>85</v>
      </c>
      <c r="AV704" s="14" t="s">
        <v>85</v>
      </c>
      <c r="AW704" s="14" t="s">
        <v>34</v>
      </c>
      <c r="AX704" s="14" t="s">
        <v>76</v>
      </c>
      <c r="AY704" s="204" t="s">
        <v>160</v>
      </c>
    </row>
    <row r="705" s="13" customFormat="1">
      <c r="A705" s="13"/>
      <c r="B705" s="195"/>
      <c r="C705" s="13"/>
      <c r="D705" s="196" t="s">
        <v>168</v>
      </c>
      <c r="E705" s="197" t="s">
        <v>1</v>
      </c>
      <c r="F705" s="198" t="s">
        <v>852</v>
      </c>
      <c r="G705" s="13"/>
      <c r="H705" s="197" t="s">
        <v>1</v>
      </c>
      <c r="I705" s="199"/>
      <c r="J705" s="13"/>
      <c r="K705" s="13"/>
      <c r="L705" s="195"/>
      <c r="M705" s="200"/>
      <c r="N705" s="201"/>
      <c r="O705" s="201"/>
      <c r="P705" s="201"/>
      <c r="Q705" s="201"/>
      <c r="R705" s="201"/>
      <c r="S705" s="201"/>
      <c r="T705" s="202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197" t="s">
        <v>168</v>
      </c>
      <c r="AU705" s="197" t="s">
        <v>85</v>
      </c>
      <c r="AV705" s="13" t="s">
        <v>83</v>
      </c>
      <c r="AW705" s="13" t="s">
        <v>34</v>
      </c>
      <c r="AX705" s="13" t="s">
        <v>76</v>
      </c>
      <c r="AY705" s="197" t="s">
        <v>160</v>
      </c>
    </row>
    <row r="706" s="14" customFormat="1">
      <c r="A706" s="14"/>
      <c r="B706" s="203"/>
      <c r="C706" s="14"/>
      <c r="D706" s="196" t="s">
        <v>168</v>
      </c>
      <c r="E706" s="204" t="s">
        <v>1</v>
      </c>
      <c r="F706" s="205" t="s">
        <v>853</v>
      </c>
      <c r="G706" s="14"/>
      <c r="H706" s="206">
        <v>30.520799999999994</v>
      </c>
      <c r="I706" s="207"/>
      <c r="J706" s="14"/>
      <c r="K706" s="14"/>
      <c r="L706" s="203"/>
      <c r="M706" s="208"/>
      <c r="N706" s="209"/>
      <c r="O706" s="209"/>
      <c r="P706" s="209"/>
      <c r="Q706" s="209"/>
      <c r="R706" s="209"/>
      <c r="S706" s="209"/>
      <c r="T706" s="210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04" t="s">
        <v>168</v>
      </c>
      <c r="AU706" s="204" t="s">
        <v>85</v>
      </c>
      <c r="AV706" s="14" t="s">
        <v>85</v>
      </c>
      <c r="AW706" s="14" t="s">
        <v>34</v>
      </c>
      <c r="AX706" s="14" t="s">
        <v>76</v>
      </c>
      <c r="AY706" s="204" t="s">
        <v>160</v>
      </c>
    </row>
    <row r="707" s="13" customFormat="1">
      <c r="A707" s="13"/>
      <c r="B707" s="195"/>
      <c r="C707" s="13"/>
      <c r="D707" s="196" t="s">
        <v>168</v>
      </c>
      <c r="E707" s="197" t="s">
        <v>1</v>
      </c>
      <c r="F707" s="198" t="s">
        <v>856</v>
      </c>
      <c r="G707" s="13"/>
      <c r="H707" s="197" t="s">
        <v>1</v>
      </c>
      <c r="I707" s="199"/>
      <c r="J707" s="13"/>
      <c r="K707" s="13"/>
      <c r="L707" s="195"/>
      <c r="M707" s="200"/>
      <c r="N707" s="201"/>
      <c r="O707" s="201"/>
      <c r="P707" s="201"/>
      <c r="Q707" s="201"/>
      <c r="R707" s="201"/>
      <c r="S707" s="201"/>
      <c r="T707" s="202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197" t="s">
        <v>168</v>
      </c>
      <c r="AU707" s="197" t="s">
        <v>85</v>
      </c>
      <c r="AV707" s="13" t="s">
        <v>83</v>
      </c>
      <c r="AW707" s="13" t="s">
        <v>34</v>
      </c>
      <c r="AX707" s="13" t="s">
        <v>76</v>
      </c>
      <c r="AY707" s="197" t="s">
        <v>160</v>
      </c>
    </row>
    <row r="708" s="14" customFormat="1">
      <c r="A708" s="14"/>
      <c r="B708" s="203"/>
      <c r="C708" s="14"/>
      <c r="D708" s="196" t="s">
        <v>168</v>
      </c>
      <c r="E708" s="204" t="s">
        <v>1</v>
      </c>
      <c r="F708" s="205" t="s">
        <v>857</v>
      </c>
      <c r="G708" s="14"/>
      <c r="H708" s="206">
        <v>3.8399999999999999</v>
      </c>
      <c r="I708" s="207"/>
      <c r="J708" s="14"/>
      <c r="K708" s="14"/>
      <c r="L708" s="203"/>
      <c r="M708" s="208"/>
      <c r="N708" s="209"/>
      <c r="O708" s="209"/>
      <c r="P708" s="209"/>
      <c r="Q708" s="209"/>
      <c r="R708" s="209"/>
      <c r="S708" s="209"/>
      <c r="T708" s="210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04" t="s">
        <v>168</v>
      </c>
      <c r="AU708" s="204" t="s">
        <v>85</v>
      </c>
      <c r="AV708" s="14" t="s">
        <v>85</v>
      </c>
      <c r="AW708" s="14" t="s">
        <v>34</v>
      </c>
      <c r="AX708" s="14" t="s">
        <v>76</v>
      </c>
      <c r="AY708" s="204" t="s">
        <v>160</v>
      </c>
    </row>
    <row r="709" s="13" customFormat="1">
      <c r="A709" s="13"/>
      <c r="B709" s="195"/>
      <c r="C709" s="13"/>
      <c r="D709" s="196" t="s">
        <v>168</v>
      </c>
      <c r="E709" s="197" t="s">
        <v>1</v>
      </c>
      <c r="F709" s="198" t="s">
        <v>856</v>
      </c>
      <c r="G709" s="13"/>
      <c r="H709" s="197" t="s">
        <v>1</v>
      </c>
      <c r="I709" s="199"/>
      <c r="J709" s="13"/>
      <c r="K709" s="13"/>
      <c r="L709" s="195"/>
      <c r="M709" s="200"/>
      <c r="N709" s="201"/>
      <c r="O709" s="201"/>
      <c r="P709" s="201"/>
      <c r="Q709" s="201"/>
      <c r="R709" s="201"/>
      <c r="S709" s="201"/>
      <c r="T709" s="202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197" t="s">
        <v>168</v>
      </c>
      <c r="AU709" s="197" t="s">
        <v>85</v>
      </c>
      <c r="AV709" s="13" t="s">
        <v>83</v>
      </c>
      <c r="AW709" s="13" t="s">
        <v>34</v>
      </c>
      <c r="AX709" s="13" t="s">
        <v>76</v>
      </c>
      <c r="AY709" s="197" t="s">
        <v>160</v>
      </c>
    </row>
    <row r="710" s="14" customFormat="1">
      <c r="A710" s="14"/>
      <c r="B710" s="203"/>
      <c r="C710" s="14"/>
      <c r="D710" s="196" t="s">
        <v>168</v>
      </c>
      <c r="E710" s="204" t="s">
        <v>1</v>
      </c>
      <c r="F710" s="205" t="s">
        <v>861</v>
      </c>
      <c r="G710" s="14"/>
      <c r="H710" s="206">
        <v>4.2240000000000002</v>
      </c>
      <c r="I710" s="207"/>
      <c r="J710" s="14"/>
      <c r="K710" s="14"/>
      <c r="L710" s="203"/>
      <c r="M710" s="208"/>
      <c r="N710" s="209"/>
      <c r="O710" s="209"/>
      <c r="P710" s="209"/>
      <c r="Q710" s="209"/>
      <c r="R710" s="209"/>
      <c r="S710" s="209"/>
      <c r="T710" s="210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04" t="s">
        <v>168</v>
      </c>
      <c r="AU710" s="204" t="s">
        <v>85</v>
      </c>
      <c r="AV710" s="14" t="s">
        <v>85</v>
      </c>
      <c r="AW710" s="14" t="s">
        <v>34</v>
      </c>
      <c r="AX710" s="14" t="s">
        <v>76</v>
      </c>
      <c r="AY710" s="204" t="s">
        <v>160</v>
      </c>
    </row>
    <row r="711" s="15" customFormat="1">
      <c r="A711" s="15"/>
      <c r="B711" s="211"/>
      <c r="C711" s="15"/>
      <c r="D711" s="196" t="s">
        <v>168</v>
      </c>
      <c r="E711" s="212" t="s">
        <v>1</v>
      </c>
      <c r="F711" s="213" t="s">
        <v>171</v>
      </c>
      <c r="G711" s="15"/>
      <c r="H711" s="214">
        <v>51.3018</v>
      </c>
      <c r="I711" s="215"/>
      <c r="J711" s="15"/>
      <c r="K711" s="15"/>
      <c r="L711" s="211"/>
      <c r="M711" s="216"/>
      <c r="N711" s="217"/>
      <c r="O711" s="217"/>
      <c r="P711" s="217"/>
      <c r="Q711" s="217"/>
      <c r="R711" s="217"/>
      <c r="S711" s="217"/>
      <c r="T711" s="218"/>
      <c r="U711" s="15"/>
      <c r="V711" s="15"/>
      <c r="W711" s="15"/>
      <c r="X711" s="15"/>
      <c r="Y711" s="15"/>
      <c r="Z711" s="15"/>
      <c r="AA711" s="15"/>
      <c r="AB711" s="15"/>
      <c r="AC711" s="15"/>
      <c r="AD711" s="15"/>
      <c r="AE711" s="15"/>
      <c r="AT711" s="212" t="s">
        <v>168</v>
      </c>
      <c r="AU711" s="212" t="s">
        <v>85</v>
      </c>
      <c r="AV711" s="15" t="s">
        <v>166</v>
      </c>
      <c r="AW711" s="15" t="s">
        <v>34</v>
      </c>
      <c r="AX711" s="15" t="s">
        <v>83</v>
      </c>
      <c r="AY711" s="212" t="s">
        <v>160</v>
      </c>
    </row>
    <row r="712" s="2" customFormat="1" ht="16.5" customHeight="1">
      <c r="A712" s="38"/>
      <c r="B712" s="180"/>
      <c r="C712" s="227" t="s">
        <v>966</v>
      </c>
      <c r="D712" s="227" t="s">
        <v>329</v>
      </c>
      <c r="E712" s="228" t="s">
        <v>967</v>
      </c>
      <c r="F712" s="229" t="s">
        <v>968</v>
      </c>
      <c r="G712" s="230" t="s">
        <v>205</v>
      </c>
      <c r="H712" s="231">
        <v>0.051999999999999998</v>
      </c>
      <c r="I712" s="232"/>
      <c r="J712" s="233">
        <f>ROUND(I712*H712,2)</f>
        <v>0</v>
      </c>
      <c r="K712" s="234"/>
      <c r="L712" s="235"/>
      <c r="M712" s="236" t="s">
        <v>1</v>
      </c>
      <c r="N712" s="237" t="s">
        <v>41</v>
      </c>
      <c r="O712" s="77"/>
      <c r="P712" s="191">
        <f>O712*H712</f>
        <v>0</v>
      </c>
      <c r="Q712" s="191">
        <v>1</v>
      </c>
      <c r="R712" s="191">
        <f>Q712*H712</f>
        <v>0.051999999999999998</v>
      </c>
      <c r="S712" s="191">
        <v>0</v>
      </c>
      <c r="T712" s="192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193" t="s">
        <v>241</v>
      </c>
      <c r="AT712" s="193" t="s">
        <v>329</v>
      </c>
      <c r="AU712" s="193" t="s">
        <v>85</v>
      </c>
      <c r="AY712" s="19" t="s">
        <v>160</v>
      </c>
      <c r="BE712" s="194">
        <f>IF(N712="základní",J712,0)</f>
        <v>0</v>
      </c>
      <c r="BF712" s="194">
        <f>IF(N712="snížená",J712,0)</f>
        <v>0</v>
      </c>
      <c r="BG712" s="194">
        <f>IF(N712="zákl. přenesená",J712,0)</f>
        <v>0</v>
      </c>
      <c r="BH712" s="194">
        <f>IF(N712="sníž. přenesená",J712,0)</f>
        <v>0</v>
      </c>
      <c r="BI712" s="194">
        <f>IF(N712="nulová",J712,0)</f>
        <v>0</v>
      </c>
      <c r="BJ712" s="19" t="s">
        <v>83</v>
      </c>
      <c r="BK712" s="194">
        <f>ROUND(I712*H712,2)</f>
        <v>0</v>
      </c>
      <c r="BL712" s="19" t="s">
        <v>561</v>
      </c>
      <c r="BM712" s="193" t="s">
        <v>969</v>
      </c>
    </row>
    <row r="713" s="2" customFormat="1" ht="16.5" customHeight="1">
      <c r="A713" s="38"/>
      <c r="B713" s="180"/>
      <c r="C713" s="181" t="s">
        <v>970</v>
      </c>
      <c r="D713" s="181" t="s">
        <v>162</v>
      </c>
      <c r="E713" s="182" t="s">
        <v>971</v>
      </c>
      <c r="F713" s="183" t="s">
        <v>972</v>
      </c>
      <c r="G713" s="184" t="s">
        <v>261</v>
      </c>
      <c r="H713" s="185">
        <v>13</v>
      </c>
      <c r="I713" s="186"/>
      <c r="J713" s="187">
        <f>ROUND(I713*H713,2)</f>
        <v>0</v>
      </c>
      <c r="K713" s="188"/>
      <c r="L713" s="39"/>
      <c r="M713" s="189" t="s">
        <v>1</v>
      </c>
      <c r="N713" s="190" t="s">
        <v>41</v>
      </c>
      <c r="O713" s="77"/>
      <c r="P713" s="191">
        <f>O713*H713</f>
        <v>0</v>
      </c>
      <c r="Q713" s="191">
        <v>0</v>
      </c>
      <c r="R713" s="191">
        <f>Q713*H713</f>
        <v>0</v>
      </c>
      <c r="S713" s="191">
        <v>0</v>
      </c>
      <c r="T713" s="192">
        <f>S713*H713</f>
        <v>0</v>
      </c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R713" s="193" t="s">
        <v>561</v>
      </c>
      <c r="AT713" s="193" t="s">
        <v>162</v>
      </c>
      <c r="AU713" s="193" t="s">
        <v>85</v>
      </c>
      <c r="AY713" s="19" t="s">
        <v>160</v>
      </c>
      <c r="BE713" s="194">
        <f>IF(N713="základní",J713,0)</f>
        <v>0</v>
      </c>
      <c r="BF713" s="194">
        <f>IF(N713="snížená",J713,0)</f>
        <v>0</v>
      </c>
      <c r="BG713" s="194">
        <f>IF(N713="zákl. přenesená",J713,0)</f>
        <v>0</v>
      </c>
      <c r="BH713" s="194">
        <f>IF(N713="sníž. přenesená",J713,0)</f>
        <v>0</v>
      </c>
      <c r="BI713" s="194">
        <f>IF(N713="nulová",J713,0)</f>
        <v>0</v>
      </c>
      <c r="BJ713" s="19" t="s">
        <v>83</v>
      </c>
      <c r="BK713" s="194">
        <f>ROUND(I713*H713,2)</f>
        <v>0</v>
      </c>
      <c r="BL713" s="19" t="s">
        <v>561</v>
      </c>
      <c r="BM713" s="193" t="s">
        <v>973</v>
      </c>
    </row>
    <row r="714" s="14" customFormat="1">
      <c r="A714" s="14"/>
      <c r="B714" s="203"/>
      <c r="C714" s="14"/>
      <c r="D714" s="196" t="s">
        <v>168</v>
      </c>
      <c r="E714" s="204" t="s">
        <v>1</v>
      </c>
      <c r="F714" s="205" t="s">
        <v>974</v>
      </c>
      <c r="G714" s="14"/>
      <c r="H714" s="206">
        <v>13</v>
      </c>
      <c r="I714" s="207"/>
      <c r="J714" s="14"/>
      <c r="K714" s="14"/>
      <c r="L714" s="203"/>
      <c r="M714" s="208"/>
      <c r="N714" s="209"/>
      <c r="O714" s="209"/>
      <c r="P714" s="209"/>
      <c r="Q714" s="209"/>
      <c r="R714" s="209"/>
      <c r="S714" s="209"/>
      <c r="T714" s="210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04" t="s">
        <v>168</v>
      </c>
      <c r="AU714" s="204" t="s">
        <v>85</v>
      </c>
      <c r="AV714" s="14" t="s">
        <v>85</v>
      </c>
      <c r="AW714" s="14" t="s">
        <v>34</v>
      </c>
      <c r="AX714" s="14" t="s">
        <v>76</v>
      </c>
      <c r="AY714" s="204" t="s">
        <v>160</v>
      </c>
    </row>
    <row r="715" s="15" customFormat="1">
      <c r="A715" s="15"/>
      <c r="B715" s="211"/>
      <c r="C715" s="15"/>
      <c r="D715" s="196" t="s">
        <v>168</v>
      </c>
      <c r="E715" s="212" t="s">
        <v>1</v>
      </c>
      <c r="F715" s="213" t="s">
        <v>171</v>
      </c>
      <c r="G715" s="15"/>
      <c r="H715" s="214">
        <v>13</v>
      </c>
      <c r="I715" s="215"/>
      <c r="J715" s="15"/>
      <c r="K715" s="15"/>
      <c r="L715" s="211"/>
      <c r="M715" s="216"/>
      <c r="N715" s="217"/>
      <c r="O715" s="217"/>
      <c r="P715" s="217"/>
      <c r="Q715" s="217"/>
      <c r="R715" s="217"/>
      <c r="S715" s="217"/>
      <c r="T715" s="218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T715" s="212" t="s">
        <v>168</v>
      </c>
      <c r="AU715" s="212" t="s">
        <v>85</v>
      </c>
      <c r="AV715" s="15" t="s">
        <v>166</v>
      </c>
      <c r="AW715" s="15" t="s">
        <v>34</v>
      </c>
      <c r="AX715" s="15" t="s">
        <v>83</v>
      </c>
      <c r="AY715" s="212" t="s">
        <v>160</v>
      </c>
    </row>
    <row r="716" s="2" customFormat="1" ht="16.5" customHeight="1">
      <c r="A716" s="38"/>
      <c r="B716" s="180"/>
      <c r="C716" s="227" t="s">
        <v>975</v>
      </c>
      <c r="D716" s="227" t="s">
        <v>329</v>
      </c>
      <c r="E716" s="228" t="s">
        <v>976</v>
      </c>
      <c r="F716" s="229" t="s">
        <v>977</v>
      </c>
      <c r="G716" s="230" t="s">
        <v>261</v>
      </c>
      <c r="H716" s="231">
        <v>13</v>
      </c>
      <c r="I716" s="232"/>
      <c r="J716" s="233">
        <f>ROUND(I716*H716,2)</f>
        <v>0</v>
      </c>
      <c r="K716" s="234"/>
      <c r="L716" s="235"/>
      <c r="M716" s="236" t="s">
        <v>1</v>
      </c>
      <c r="N716" s="237" t="s">
        <v>41</v>
      </c>
      <c r="O716" s="77"/>
      <c r="P716" s="191">
        <f>O716*H716</f>
        <v>0</v>
      </c>
      <c r="Q716" s="191">
        <v>0.0022000000000000001</v>
      </c>
      <c r="R716" s="191">
        <f>Q716*H716</f>
        <v>0.0286</v>
      </c>
      <c r="S716" s="191">
        <v>0</v>
      </c>
      <c r="T716" s="192">
        <f>S716*H716</f>
        <v>0</v>
      </c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R716" s="193" t="s">
        <v>241</v>
      </c>
      <c r="AT716" s="193" t="s">
        <v>329</v>
      </c>
      <c r="AU716" s="193" t="s">
        <v>85</v>
      </c>
      <c r="AY716" s="19" t="s">
        <v>160</v>
      </c>
      <c r="BE716" s="194">
        <f>IF(N716="základní",J716,0)</f>
        <v>0</v>
      </c>
      <c r="BF716" s="194">
        <f>IF(N716="snížená",J716,0)</f>
        <v>0</v>
      </c>
      <c r="BG716" s="194">
        <f>IF(N716="zákl. přenesená",J716,0)</f>
        <v>0</v>
      </c>
      <c r="BH716" s="194">
        <f>IF(N716="sníž. přenesená",J716,0)</f>
        <v>0</v>
      </c>
      <c r="BI716" s="194">
        <f>IF(N716="nulová",J716,0)</f>
        <v>0</v>
      </c>
      <c r="BJ716" s="19" t="s">
        <v>83</v>
      </c>
      <c r="BK716" s="194">
        <f>ROUND(I716*H716,2)</f>
        <v>0</v>
      </c>
      <c r="BL716" s="19" t="s">
        <v>561</v>
      </c>
      <c r="BM716" s="193" t="s">
        <v>978</v>
      </c>
    </row>
    <row r="717" s="2" customFormat="1" ht="16.5" customHeight="1">
      <c r="A717" s="38"/>
      <c r="B717" s="180"/>
      <c r="C717" s="181" t="s">
        <v>979</v>
      </c>
      <c r="D717" s="181" t="s">
        <v>162</v>
      </c>
      <c r="E717" s="182" t="s">
        <v>980</v>
      </c>
      <c r="F717" s="183" t="s">
        <v>981</v>
      </c>
      <c r="G717" s="184" t="s">
        <v>261</v>
      </c>
      <c r="H717" s="185">
        <v>13</v>
      </c>
      <c r="I717" s="186"/>
      <c r="J717" s="187">
        <f>ROUND(I717*H717,2)</f>
        <v>0</v>
      </c>
      <c r="K717" s="188"/>
      <c r="L717" s="39"/>
      <c r="M717" s="189" t="s">
        <v>1</v>
      </c>
      <c r="N717" s="190" t="s">
        <v>41</v>
      </c>
      <c r="O717" s="77"/>
      <c r="P717" s="191">
        <f>O717*H717</f>
        <v>0</v>
      </c>
      <c r="Q717" s="191">
        <v>0</v>
      </c>
      <c r="R717" s="191">
        <f>Q717*H717</f>
        <v>0</v>
      </c>
      <c r="S717" s="191">
        <v>0.0018</v>
      </c>
      <c r="T717" s="192">
        <f>S717*H717</f>
        <v>0.023400000000000001</v>
      </c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R717" s="193" t="s">
        <v>561</v>
      </c>
      <c r="AT717" s="193" t="s">
        <v>162</v>
      </c>
      <c r="AU717" s="193" t="s">
        <v>85</v>
      </c>
      <c r="AY717" s="19" t="s">
        <v>160</v>
      </c>
      <c r="BE717" s="194">
        <f>IF(N717="základní",J717,0)</f>
        <v>0</v>
      </c>
      <c r="BF717" s="194">
        <f>IF(N717="snížená",J717,0)</f>
        <v>0</v>
      </c>
      <c r="BG717" s="194">
        <f>IF(N717="zákl. přenesená",J717,0)</f>
        <v>0</v>
      </c>
      <c r="BH717" s="194">
        <f>IF(N717="sníž. přenesená",J717,0)</f>
        <v>0</v>
      </c>
      <c r="BI717" s="194">
        <f>IF(N717="nulová",J717,0)</f>
        <v>0</v>
      </c>
      <c r="BJ717" s="19" t="s">
        <v>83</v>
      </c>
      <c r="BK717" s="194">
        <f>ROUND(I717*H717,2)</f>
        <v>0</v>
      </c>
      <c r="BL717" s="19" t="s">
        <v>561</v>
      </c>
      <c r="BM717" s="193" t="s">
        <v>982</v>
      </c>
    </row>
    <row r="718" s="2" customFormat="1" ht="21.75" customHeight="1">
      <c r="A718" s="38"/>
      <c r="B718" s="180"/>
      <c r="C718" s="181" t="s">
        <v>983</v>
      </c>
      <c r="D718" s="181" t="s">
        <v>162</v>
      </c>
      <c r="E718" s="182" t="s">
        <v>984</v>
      </c>
      <c r="F718" s="183" t="s">
        <v>985</v>
      </c>
      <c r="G718" s="184" t="s">
        <v>261</v>
      </c>
      <c r="H718" s="185">
        <v>9</v>
      </c>
      <c r="I718" s="186"/>
      <c r="J718" s="187">
        <f>ROUND(I718*H718,2)</f>
        <v>0</v>
      </c>
      <c r="K718" s="188"/>
      <c r="L718" s="39"/>
      <c r="M718" s="189" t="s">
        <v>1</v>
      </c>
      <c r="N718" s="190" t="s">
        <v>41</v>
      </c>
      <c r="O718" s="77"/>
      <c r="P718" s="191">
        <f>O718*H718</f>
        <v>0</v>
      </c>
      <c r="Q718" s="191">
        <v>0</v>
      </c>
      <c r="R718" s="191">
        <f>Q718*H718</f>
        <v>0</v>
      </c>
      <c r="S718" s="191">
        <v>0</v>
      </c>
      <c r="T718" s="192">
        <f>S718*H718</f>
        <v>0</v>
      </c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R718" s="193" t="s">
        <v>561</v>
      </c>
      <c r="AT718" s="193" t="s">
        <v>162</v>
      </c>
      <c r="AU718" s="193" t="s">
        <v>85</v>
      </c>
      <c r="AY718" s="19" t="s">
        <v>160</v>
      </c>
      <c r="BE718" s="194">
        <f>IF(N718="základní",J718,0)</f>
        <v>0</v>
      </c>
      <c r="BF718" s="194">
        <f>IF(N718="snížená",J718,0)</f>
        <v>0</v>
      </c>
      <c r="BG718" s="194">
        <f>IF(N718="zákl. přenesená",J718,0)</f>
        <v>0</v>
      </c>
      <c r="BH718" s="194">
        <f>IF(N718="sníž. přenesená",J718,0)</f>
        <v>0</v>
      </c>
      <c r="BI718" s="194">
        <f>IF(N718="nulová",J718,0)</f>
        <v>0</v>
      </c>
      <c r="BJ718" s="19" t="s">
        <v>83</v>
      </c>
      <c r="BK718" s="194">
        <f>ROUND(I718*H718,2)</f>
        <v>0</v>
      </c>
      <c r="BL718" s="19" t="s">
        <v>561</v>
      </c>
      <c r="BM718" s="193" t="s">
        <v>986</v>
      </c>
    </row>
    <row r="719" s="14" customFormat="1">
      <c r="A719" s="14"/>
      <c r="B719" s="203"/>
      <c r="C719" s="14"/>
      <c r="D719" s="196" t="s">
        <v>168</v>
      </c>
      <c r="E719" s="204" t="s">
        <v>1</v>
      </c>
      <c r="F719" s="205" t="s">
        <v>987</v>
      </c>
      <c r="G719" s="14"/>
      <c r="H719" s="206">
        <v>5</v>
      </c>
      <c r="I719" s="207"/>
      <c r="J719" s="14"/>
      <c r="K719" s="14"/>
      <c r="L719" s="203"/>
      <c r="M719" s="208"/>
      <c r="N719" s="209"/>
      <c r="O719" s="209"/>
      <c r="P719" s="209"/>
      <c r="Q719" s="209"/>
      <c r="R719" s="209"/>
      <c r="S719" s="209"/>
      <c r="T719" s="210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04" t="s">
        <v>168</v>
      </c>
      <c r="AU719" s="204" t="s">
        <v>85</v>
      </c>
      <c r="AV719" s="14" t="s">
        <v>85</v>
      </c>
      <c r="AW719" s="14" t="s">
        <v>34</v>
      </c>
      <c r="AX719" s="14" t="s">
        <v>76</v>
      </c>
      <c r="AY719" s="204" t="s">
        <v>160</v>
      </c>
    </row>
    <row r="720" s="14" customFormat="1">
      <c r="A720" s="14"/>
      <c r="B720" s="203"/>
      <c r="C720" s="14"/>
      <c r="D720" s="196" t="s">
        <v>168</v>
      </c>
      <c r="E720" s="204" t="s">
        <v>1</v>
      </c>
      <c r="F720" s="205" t="s">
        <v>988</v>
      </c>
      <c r="G720" s="14"/>
      <c r="H720" s="206">
        <v>4</v>
      </c>
      <c r="I720" s="207"/>
      <c r="J720" s="14"/>
      <c r="K720" s="14"/>
      <c r="L720" s="203"/>
      <c r="M720" s="208"/>
      <c r="N720" s="209"/>
      <c r="O720" s="209"/>
      <c r="P720" s="209"/>
      <c r="Q720" s="209"/>
      <c r="R720" s="209"/>
      <c r="S720" s="209"/>
      <c r="T720" s="210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04" t="s">
        <v>168</v>
      </c>
      <c r="AU720" s="204" t="s">
        <v>85</v>
      </c>
      <c r="AV720" s="14" t="s">
        <v>85</v>
      </c>
      <c r="AW720" s="14" t="s">
        <v>34</v>
      </c>
      <c r="AX720" s="14" t="s">
        <v>76</v>
      </c>
      <c r="AY720" s="204" t="s">
        <v>160</v>
      </c>
    </row>
    <row r="721" s="15" customFormat="1">
      <c r="A721" s="15"/>
      <c r="B721" s="211"/>
      <c r="C721" s="15"/>
      <c r="D721" s="196" t="s">
        <v>168</v>
      </c>
      <c r="E721" s="212" t="s">
        <v>1</v>
      </c>
      <c r="F721" s="213" t="s">
        <v>171</v>
      </c>
      <c r="G721" s="15"/>
      <c r="H721" s="214">
        <v>9</v>
      </c>
      <c r="I721" s="215"/>
      <c r="J721" s="15"/>
      <c r="K721" s="15"/>
      <c r="L721" s="211"/>
      <c r="M721" s="216"/>
      <c r="N721" s="217"/>
      <c r="O721" s="217"/>
      <c r="P721" s="217"/>
      <c r="Q721" s="217"/>
      <c r="R721" s="217"/>
      <c r="S721" s="217"/>
      <c r="T721" s="218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T721" s="212" t="s">
        <v>168</v>
      </c>
      <c r="AU721" s="212" t="s">
        <v>85</v>
      </c>
      <c r="AV721" s="15" t="s">
        <v>166</v>
      </c>
      <c r="AW721" s="15" t="s">
        <v>34</v>
      </c>
      <c r="AX721" s="15" t="s">
        <v>83</v>
      </c>
      <c r="AY721" s="212" t="s">
        <v>160</v>
      </c>
    </row>
    <row r="722" s="2" customFormat="1" ht="21.75" customHeight="1">
      <c r="A722" s="38"/>
      <c r="B722" s="180"/>
      <c r="C722" s="181" t="s">
        <v>989</v>
      </c>
      <c r="D722" s="181" t="s">
        <v>162</v>
      </c>
      <c r="E722" s="182" t="s">
        <v>990</v>
      </c>
      <c r="F722" s="183" t="s">
        <v>991</v>
      </c>
      <c r="G722" s="184" t="s">
        <v>261</v>
      </c>
      <c r="H722" s="185">
        <v>4</v>
      </c>
      <c r="I722" s="186"/>
      <c r="J722" s="187">
        <f>ROUND(I722*H722,2)</f>
        <v>0</v>
      </c>
      <c r="K722" s="188"/>
      <c r="L722" s="39"/>
      <c r="M722" s="189" t="s">
        <v>1</v>
      </c>
      <c r="N722" s="190" t="s">
        <v>41</v>
      </c>
      <c r="O722" s="77"/>
      <c r="P722" s="191">
        <f>O722*H722</f>
        <v>0</v>
      </c>
      <c r="Q722" s="191">
        <v>0</v>
      </c>
      <c r="R722" s="191">
        <f>Q722*H722</f>
        <v>0</v>
      </c>
      <c r="S722" s="191">
        <v>0</v>
      </c>
      <c r="T722" s="192">
        <f>S722*H722</f>
        <v>0</v>
      </c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R722" s="193" t="s">
        <v>561</v>
      </c>
      <c r="AT722" s="193" t="s">
        <v>162</v>
      </c>
      <c r="AU722" s="193" t="s">
        <v>85</v>
      </c>
      <c r="AY722" s="19" t="s">
        <v>160</v>
      </c>
      <c r="BE722" s="194">
        <f>IF(N722="základní",J722,0)</f>
        <v>0</v>
      </c>
      <c r="BF722" s="194">
        <f>IF(N722="snížená",J722,0)</f>
        <v>0</v>
      </c>
      <c r="BG722" s="194">
        <f>IF(N722="zákl. přenesená",J722,0)</f>
        <v>0</v>
      </c>
      <c r="BH722" s="194">
        <f>IF(N722="sníž. přenesená",J722,0)</f>
        <v>0</v>
      </c>
      <c r="BI722" s="194">
        <f>IF(N722="nulová",J722,0)</f>
        <v>0</v>
      </c>
      <c r="BJ722" s="19" t="s">
        <v>83</v>
      </c>
      <c r="BK722" s="194">
        <f>ROUND(I722*H722,2)</f>
        <v>0</v>
      </c>
      <c r="BL722" s="19" t="s">
        <v>561</v>
      </c>
      <c r="BM722" s="193" t="s">
        <v>992</v>
      </c>
    </row>
    <row r="723" s="14" customFormat="1">
      <c r="A723" s="14"/>
      <c r="B723" s="203"/>
      <c r="C723" s="14"/>
      <c r="D723" s="196" t="s">
        <v>168</v>
      </c>
      <c r="E723" s="204" t="s">
        <v>1</v>
      </c>
      <c r="F723" s="205" t="s">
        <v>993</v>
      </c>
      <c r="G723" s="14"/>
      <c r="H723" s="206">
        <v>4</v>
      </c>
      <c r="I723" s="207"/>
      <c r="J723" s="14"/>
      <c r="K723" s="14"/>
      <c r="L723" s="203"/>
      <c r="M723" s="208"/>
      <c r="N723" s="209"/>
      <c r="O723" s="209"/>
      <c r="P723" s="209"/>
      <c r="Q723" s="209"/>
      <c r="R723" s="209"/>
      <c r="S723" s="209"/>
      <c r="T723" s="210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04" t="s">
        <v>168</v>
      </c>
      <c r="AU723" s="204" t="s">
        <v>85</v>
      </c>
      <c r="AV723" s="14" t="s">
        <v>85</v>
      </c>
      <c r="AW723" s="14" t="s">
        <v>34</v>
      </c>
      <c r="AX723" s="14" t="s">
        <v>83</v>
      </c>
      <c r="AY723" s="204" t="s">
        <v>160</v>
      </c>
    </row>
    <row r="724" s="2" customFormat="1" ht="24.15" customHeight="1">
      <c r="A724" s="38"/>
      <c r="B724" s="180"/>
      <c r="C724" s="181" t="s">
        <v>994</v>
      </c>
      <c r="D724" s="181" t="s">
        <v>162</v>
      </c>
      <c r="E724" s="182" t="s">
        <v>995</v>
      </c>
      <c r="F724" s="183" t="s">
        <v>996</v>
      </c>
      <c r="G724" s="184" t="s">
        <v>205</v>
      </c>
      <c r="H724" s="185">
        <v>3.3159999999999998</v>
      </c>
      <c r="I724" s="186"/>
      <c r="J724" s="187">
        <f>ROUND(I724*H724,2)</f>
        <v>0</v>
      </c>
      <c r="K724" s="188"/>
      <c r="L724" s="39"/>
      <c r="M724" s="189" t="s">
        <v>1</v>
      </c>
      <c r="N724" s="190" t="s">
        <v>41</v>
      </c>
      <c r="O724" s="77"/>
      <c r="P724" s="191">
        <f>O724*H724</f>
        <v>0</v>
      </c>
      <c r="Q724" s="191">
        <v>0</v>
      </c>
      <c r="R724" s="191">
        <f>Q724*H724</f>
        <v>0</v>
      </c>
      <c r="S724" s="191">
        <v>0</v>
      </c>
      <c r="T724" s="192">
        <f>S724*H724</f>
        <v>0</v>
      </c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R724" s="193" t="s">
        <v>561</v>
      </c>
      <c r="AT724" s="193" t="s">
        <v>162</v>
      </c>
      <c r="AU724" s="193" t="s">
        <v>85</v>
      </c>
      <c r="AY724" s="19" t="s">
        <v>160</v>
      </c>
      <c r="BE724" s="194">
        <f>IF(N724="základní",J724,0)</f>
        <v>0</v>
      </c>
      <c r="BF724" s="194">
        <f>IF(N724="snížená",J724,0)</f>
        <v>0</v>
      </c>
      <c r="BG724" s="194">
        <f>IF(N724="zákl. přenesená",J724,0)</f>
        <v>0</v>
      </c>
      <c r="BH724" s="194">
        <f>IF(N724="sníž. přenesená",J724,0)</f>
        <v>0</v>
      </c>
      <c r="BI724" s="194">
        <f>IF(N724="nulová",J724,0)</f>
        <v>0</v>
      </c>
      <c r="BJ724" s="19" t="s">
        <v>83</v>
      </c>
      <c r="BK724" s="194">
        <f>ROUND(I724*H724,2)</f>
        <v>0</v>
      </c>
      <c r="BL724" s="19" t="s">
        <v>561</v>
      </c>
      <c r="BM724" s="193" t="s">
        <v>997</v>
      </c>
    </row>
    <row r="725" s="12" customFormat="1" ht="22.8" customHeight="1">
      <c r="A725" s="12"/>
      <c r="B725" s="167"/>
      <c r="C725" s="12"/>
      <c r="D725" s="168" t="s">
        <v>75</v>
      </c>
      <c r="E725" s="178" t="s">
        <v>998</v>
      </c>
      <c r="F725" s="178" t="s">
        <v>999</v>
      </c>
      <c r="G725" s="12"/>
      <c r="H725" s="12"/>
      <c r="I725" s="170"/>
      <c r="J725" s="179">
        <f>BK725</f>
        <v>0</v>
      </c>
      <c r="K725" s="12"/>
      <c r="L725" s="167"/>
      <c r="M725" s="172"/>
      <c r="N725" s="173"/>
      <c r="O725" s="173"/>
      <c r="P725" s="174">
        <f>SUM(P726:P732)</f>
        <v>0</v>
      </c>
      <c r="Q725" s="173"/>
      <c r="R725" s="174">
        <f>SUM(R726:R732)</f>
        <v>0.18180000000000002</v>
      </c>
      <c r="S725" s="173"/>
      <c r="T725" s="175">
        <f>SUM(T726:T732)</f>
        <v>0</v>
      </c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R725" s="168" t="s">
        <v>85</v>
      </c>
      <c r="AT725" s="176" t="s">
        <v>75</v>
      </c>
      <c r="AU725" s="176" t="s">
        <v>83</v>
      </c>
      <c r="AY725" s="168" t="s">
        <v>160</v>
      </c>
      <c r="BK725" s="177">
        <f>SUM(BK726:BK732)</f>
        <v>0</v>
      </c>
    </row>
    <row r="726" s="2" customFormat="1" ht="16.5" customHeight="1">
      <c r="A726" s="38"/>
      <c r="B726" s="180"/>
      <c r="C726" s="181" t="s">
        <v>1000</v>
      </c>
      <c r="D726" s="181" t="s">
        <v>162</v>
      </c>
      <c r="E726" s="182" t="s">
        <v>1001</v>
      </c>
      <c r="F726" s="183" t="s">
        <v>1002</v>
      </c>
      <c r="G726" s="184" t="s">
        <v>165</v>
      </c>
      <c r="H726" s="185">
        <v>20</v>
      </c>
      <c r="I726" s="186"/>
      <c r="J726" s="187">
        <f>ROUND(I726*H726,2)</f>
        <v>0</v>
      </c>
      <c r="K726" s="188"/>
      <c r="L726" s="39"/>
      <c r="M726" s="189" t="s">
        <v>1</v>
      </c>
      <c r="N726" s="190" t="s">
        <v>41</v>
      </c>
      <c r="O726" s="77"/>
      <c r="P726" s="191">
        <f>O726*H726</f>
        <v>0</v>
      </c>
      <c r="Q726" s="191">
        <v>0.00040000000000000002</v>
      </c>
      <c r="R726" s="191">
        <f>Q726*H726</f>
        <v>0.0080000000000000002</v>
      </c>
      <c r="S726" s="191">
        <v>0</v>
      </c>
      <c r="T726" s="192">
        <f>S726*H726</f>
        <v>0</v>
      </c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R726" s="193" t="s">
        <v>561</v>
      </c>
      <c r="AT726" s="193" t="s">
        <v>162</v>
      </c>
      <c r="AU726" s="193" t="s">
        <v>85</v>
      </c>
      <c r="AY726" s="19" t="s">
        <v>160</v>
      </c>
      <c r="BE726" s="194">
        <f>IF(N726="základní",J726,0)</f>
        <v>0</v>
      </c>
      <c r="BF726" s="194">
        <f>IF(N726="snížená",J726,0)</f>
        <v>0</v>
      </c>
      <c r="BG726" s="194">
        <f>IF(N726="zákl. přenesená",J726,0)</f>
        <v>0</v>
      </c>
      <c r="BH726" s="194">
        <f>IF(N726="sníž. přenesená",J726,0)</f>
        <v>0</v>
      </c>
      <c r="BI726" s="194">
        <f>IF(N726="nulová",J726,0)</f>
        <v>0</v>
      </c>
      <c r="BJ726" s="19" t="s">
        <v>83</v>
      </c>
      <c r="BK726" s="194">
        <f>ROUND(I726*H726,2)</f>
        <v>0</v>
      </c>
      <c r="BL726" s="19" t="s">
        <v>561</v>
      </c>
      <c r="BM726" s="193" t="s">
        <v>1003</v>
      </c>
    </row>
    <row r="727" s="13" customFormat="1">
      <c r="A727" s="13"/>
      <c r="B727" s="195"/>
      <c r="C727" s="13"/>
      <c r="D727" s="196" t="s">
        <v>168</v>
      </c>
      <c r="E727" s="197" t="s">
        <v>1</v>
      </c>
      <c r="F727" s="198" t="s">
        <v>724</v>
      </c>
      <c r="G727" s="13"/>
      <c r="H727" s="197" t="s">
        <v>1</v>
      </c>
      <c r="I727" s="199"/>
      <c r="J727" s="13"/>
      <c r="K727" s="13"/>
      <c r="L727" s="195"/>
      <c r="M727" s="200"/>
      <c r="N727" s="201"/>
      <c r="O727" s="201"/>
      <c r="P727" s="201"/>
      <c r="Q727" s="201"/>
      <c r="R727" s="201"/>
      <c r="S727" s="201"/>
      <c r="T727" s="202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197" t="s">
        <v>168</v>
      </c>
      <c r="AU727" s="197" t="s">
        <v>85</v>
      </c>
      <c r="AV727" s="13" t="s">
        <v>83</v>
      </c>
      <c r="AW727" s="13" t="s">
        <v>34</v>
      </c>
      <c r="AX727" s="13" t="s">
        <v>76</v>
      </c>
      <c r="AY727" s="197" t="s">
        <v>160</v>
      </c>
    </row>
    <row r="728" s="14" customFormat="1">
      <c r="A728" s="14"/>
      <c r="B728" s="203"/>
      <c r="C728" s="14"/>
      <c r="D728" s="196" t="s">
        <v>168</v>
      </c>
      <c r="E728" s="204" t="s">
        <v>1</v>
      </c>
      <c r="F728" s="205" t="s">
        <v>222</v>
      </c>
      <c r="G728" s="14"/>
      <c r="H728" s="206">
        <v>20</v>
      </c>
      <c r="I728" s="207"/>
      <c r="J728" s="14"/>
      <c r="K728" s="14"/>
      <c r="L728" s="203"/>
      <c r="M728" s="208"/>
      <c r="N728" s="209"/>
      <c r="O728" s="209"/>
      <c r="P728" s="209"/>
      <c r="Q728" s="209"/>
      <c r="R728" s="209"/>
      <c r="S728" s="209"/>
      <c r="T728" s="210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04" t="s">
        <v>168</v>
      </c>
      <c r="AU728" s="204" t="s">
        <v>85</v>
      </c>
      <c r="AV728" s="14" t="s">
        <v>85</v>
      </c>
      <c r="AW728" s="14" t="s">
        <v>34</v>
      </c>
      <c r="AX728" s="14" t="s">
        <v>76</v>
      </c>
      <c r="AY728" s="204" t="s">
        <v>160</v>
      </c>
    </row>
    <row r="729" s="15" customFormat="1">
      <c r="A729" s="15"/>
      <c r="B729" s="211"/>
      <c r="C729" s="15"/>
      <c r="D729" s="196" t="s">
        <v>168</v>
      </c>
      <c r="E729" s="212" t="s">
        <v>1</v>
      </c>
      <c r="F729" s="213" t="s">
        <v>171</v>
      </c>
      <c r="G729" s="15"/>
      <c r="H729" s="214">
        <v>20</v>
      </c>
      <c r="I729" s="215"/>
      <c r="J729" s="15"/>
      <c r="K729" s="15"/>
      <c r="L729" s="211"/>
      <c r="M729" s="216"/>
      <c r="N729" s="217"/>
      <c r="O729" s="217"/>
      <c r="P729" s="217"/>
      <c r="Q729" s="217"/>
      <c r="R729" s="217"/>
      <c r="S729" s="217"/>
      <c r="T729" s="218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T729" s="212" t="s">
        <v>168</v>
      </c>
      <c r="AU729" s="212" t="s">
        <v>85</v>
      </c>
      <c r="AV729" s="15" t="s">
        <v>166</v>
      </c>
      <c r="AW729" s="15" t="s">
        <v>34</v>
      </c>
      <c r="AX729" s="15" t="s">
        <v>83</v>
      </c>
      <c r="AY729" s="212" t="s">
        <v>160</v>
      </c>
    </row>
    <row r="730" s="2" customFormat="1" ht="21.75" customHeight="1">
      <c r="A730" s="38"/>
      <c r="B730" s="180"/>
      <c r="C730" s="227" t="s">
        <v>1004</v>
      </c>
      <c r="D730" s="227" t="s">
        <v>329</v>
      </c>
      <c r="E730" s="228" t="s">
        <v>1005</v>
      </c>
      <c r="F730" s="229" t="s">
        <v>1006</v>
      </c>
      <c r="G730" s="230" t="s">
        <v>165</v>
      </c>
      <c r="H730" s="231">
        <v>22</v>
      </c>
      <c r="I730" s="232"/>
      <c r="J730" s="233">
        <f>ROUND(I730*H730,2)</f>
        <v>0</v>
      </c>
      <c r="K730" s="234"/>
      <c r="L730" s="235"/>
      <c r="M730" s="236" t="s">
        <v>1</v>
      </c>
      <c r="N730" s="237" t="s">
        <v>41</v>
      </c>
      <c r="O730" s="77"/>
      <c r="P730" s="191">
        <f>O730*H730</f>
        <v>0</v>
      </c>
      <c r="Q730" s="191">
        <v>0.0079000000000000008</v>
      </c>
      <c r="R730" s="191">
        <f>Q730*H730</f>
        <v>0.17380000000000001</v>
      </c>
      <c r="S730" s="191">
        <v>0</v>
      </c>
      <c r="T730" s="192">
        <f>S730*H730</f>
        <v>0</v>
      </c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  <c r="AR730" s="193" t="s">
        <v>241</v>
      </c>
      <c r="AT730" s="193" t="s">
        <v>329</v>
      </c>
      <c r="AU730" s="193" t="s">
        <v>85</v>
      </c>
      <c r="AY730" s="19" t="s">
        <v>160</v>
      </c>
      <c r="BE730" s="194">
        <f>IF(N730="základní",J730,0)</f>
        <v>0</v>
      </c>
      <c r="BF730" s="194">
        <f>IF(N730="snížená",J730,0)</f>
        <v>0</v>
      </c>
      <c r="BG730" s="194">
        <f>IF(N730="zákl. přenesená",J730,0)</f>
        <v>0</v>
      </c>
      <c r="BH730" s="194">
        <f>IF(N730="sníž. přenesená",J730,0)</f>
        <v>0</v>
      </c>
      <c r="BI730" s="194">
        <f>IF(N730="nulová",J730,0)</f>
        <v>0</v>
      </c>
      <c r="BJ730" s="19" t="s">
        <v>83</v>
      </c>
      <c r="BK730" s="194">
        <f>ROUND(I730*H730,2)</f>
        <v>0</v>
      </c>
      <c r="BL730" s="19" t="s">
        <v>561</v>
      </c>
      <c r="BM730" s="193" t="s">
        <v>1007</v>
      </c>
    </row>
    <row r="731" s="14" customFormat="1">
      <c r="A731" s="14"/>
      <c r="B731" s="203"/>
      <c r="C731" s="14"/>
      <c r="D731" s="196" t="s">
        <v>168</v>
      </c>
      <c r="E731" s="204" t="s">
        <v>1</v>
      </c>
      <c r="F731" s="205" t="s">
        <v>1008</v>
      </c>
      <c r="G731" s="14"/>
      <c r="H731" s="206">
        <v>22</v>
      </c>
      <c r="I731" s="207"/>
      <c r="J731" s="14"/>
      <c r="K731" s="14"/>
      <c r="L731" s="203"/>
      <c r="M731" s="208"/>
      <c r="N731" s="209"/>
      <c r="O731" s="209"/>
      <c r="P731" s="209"/>
      <c r="Q731" s="209"/>
      <c r="R731" s="209"/>
      <c r="S731" s="209"/>
      <c r="T731" s="210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04" t="s">
        <v>168</v>
      </c>
      <c r="AU731" s="204" t="s">
        <v>85</v>
      </c>
      <c r="AV731" s="14" t="s">
        <v>85</v>
      </c>
      <c r="AW731" s="14" t="s">
        <v>34</v>
      </c>
      <c r="AX731" s="14" t="s">
        <v>83</v>
      </c>
      <c r="AY731" s="204" t="s">
        <v>160</v>
      </c>
    </row>
    <row r="732" s="2" customFormat="1" ht="24.15" customHeight="1">
      <c r="A732" s="38"/>
      <c r="B732" s="180"/>
      <c r="C732" s="181" t="s">
        <v>1009</v>
      </c>
      <c r="D732" s="181" t="s">
        <v>162</v>
      </c>
      <c r="E732" s="182" t="s">
        <v>1010</v>
      </c>
      <c r="F732" s="183" t="s">
        <v>1011</v>
      </c>
      <c r="G732" s="184" t="s">
        <v>205</v>
      </c>
      <c r="H732" s="185">
        <v>0.182</v>
      </c>
      <c r="I732" s="186"/>
      <c r="J732" s="187">
        <f>ROUND(I732*H732,2)</f>
        <v>0</v>
      </c>
      <c r="K732" s="188"/>
      <c r="L732" s="39"/>
      <c r="M732" s="189" t="s">
        <v>1</v>
      </c>
      <c r="N732" s="190" t="s">
        <v>41</v>
      </c>
      <c r="O732" s="77"/>
      <c r="P732" s="191">
        <f>O732*H732</f>
        <v>0</v>
      </c>
      <c r="Q732" s="191">
        <v>0</v>
      </c>
      <c r="R732" s="191">
        <f>Q732*H732</f>
        <v>0</v>
      </c>
      <c r="S732" s="191">
        <v>0</v>
      </c>
      <c r="T732" s="192">
        <f>S732*H732</f>
        <v>0</v>
      </c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  <c r="AE732" s="38"/>
      <c r="AR732" s="193" t="s">
        <v>561</v>
      </c>
      <c r="AT732" s="193" t="s">
        <v>162</v>
      </c>
      <c r="AU732" s="193" t="s">
        <v>85</v>
      </c>
      <c r="AY732" s="19" t="s">
        <v>160</v>
      </c>
      <c r="BE732" s="194">
        <f>IF(N732="základní",J732,0)</f>
        <v>0</v>
      </c>
      <c r="BF732" s="194">
        <f>IF(N732="snížená",J732,0)</f>
        <v>0</v>
      </c>
      <c r="BG732" s="194">
        <f>IF(N732="zákl. přenesená",J732,0)</f>
        <v>0</v>
      </c>
      <c r="BH732" s="194">
        <f>IF(N732="sníž. přenesená",J732,0)</f>
        <v>0</v>
      </c>
      <c r="BI732" s="194">
        <f>IF(N732="nulová",J732,0)</f>
        <v>0</v>
      </c>
      <c r="BJ732" s="19" t="s">
        <v>83</v>
      </c>
      <c r="BK732" s="194">
        <f>ROUND(I732*H732,2)</f>
        <v>0</v>
      </c>
      <c r="BL732" s="19" t="s">
        <v>561</v>
      </c>
      <c r="BM732" s="193" t="s">
        <v>1012</v>
      </c>
    </row>
    <row r="733" s="12" customFormat="1" ht="22.8" customHeight="1">
      <c r="A733" s="12"/>
      <c r="B733" s="167"/>
      <c r="C733" s="12"/>
      <c r="D733" s="168" t="s">
        <v>75</v>
      </c>
      <c r="E733" s="178" t="s">
        <v>1013</v>
      </c>
      <c r="F733" s="178" t="s">
        <v>1014</v>
      </c>
      <c r="G733" s="12"/>
      <c r="H733" s="12"/>
      <c r="I733" s="170"/>
      <c r="J733" s="179">
        <f>BK733</f>
        <v>0</v>
      </c>
      <c r="K733" s="12"/>
      <c r="L733" s="167"/>
      <c r="M733" s="172"/>
      <c r="N733" s="173"/>
      <c r="O733" s="173"/>
      <c r="P733" s="174">
        <f>SUM(P734:P767)</f>
        <v>0</v>
      </c>
      <c r="Q733" s="173"/>
      <c r="R733" s="174">
        <f>SUM(R734:R767)</f>
        <v>0.0189666</v>
      </c>
      <c r="S733" s="173"/>
      <c r="T733" s="175">
        <f>SUM(T734:T767)</f>
        <v>0</v>
      </c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R733" s="168" t="s">
        <v>85</v>
      </c>
      <c r="AT733" s="176" t="s">
        <v>75</v>
      </c>
      <c r="AU733" s="176" t="s">
        <v>83</v>
      </c>
      <c r="AY733" s="168" t="s">
        <v>160</v>
      </c>
      <c r="BK733" s="177">
        <f>SUM(BK734:BK767)</f>
        <v>0</v>
      </c>
    </row>
    <row r="734" s="2" customFormat="1" ht="24.15" customHeight="1">
      <c r="A734" s="38"/>
      <c r="B734" s="180"/>
      <c r="C734" s="181" t="s">
        <v>1015</v>
      </c>
      <c r="D734" s="181" t="s">
        <v>162</v>
      </c>
      <c r="E734" s="182" t="s">
        <v>1016</v>
      </c>
      <c r="F734" s="183" t="s">
        <v>1017</v>
      </c>
      <c r="G734" s="184" t="s">
        <v>165</v>
      </c>
      <c r="H734" s="185">
        <v>5.2800000000000002</v>
      </c>
      <c r="I734" s="186"/>
      <c r="J734" s="187">
        <f>ROUND(I734*H734,2)</f>
        <v>0</v>
      </c>
      <c r="K734" s="188"/>
      <c r="L734" s="39"/>
      <c r="M734" s="189" t="s">
        <v>1</v>
      </c>
      <c r="N734" s="190" t="s">
        <v>41</v>
      </c>
      <c r="O734" s="77"/>
      <c r="P734" s="191">
        <f>O734*H734</f>
        <v>0</v>
      </c>
      <c r="Q734" s="191">
        <v>0.00021000000000000001</v>
      </c>
      <c r="R734" s="191">
        <f>Q734*H734</f>
        <v>0.0011088000000000001</v>
      </c>
      <c r="S734" s="191">
        <v>0</v>
      </c>
      <c r="T734" s="192">
        <f>S734*H734</f>
        <v>0</v>
      </c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  <c r="AE734" s="38"/>
      <c r="AR734" s="193" t="s">
        <v>561</v>
      </c>
      <c r="AT734" s="193" t="s">
        <v>162</v>
      </c>
      <c r="AU734" s="193" t="s">
        <v>85</v>
      </c>
      <c r="AY734" s="19" t="s">
        <v>160</v>
      </c>
      <c r="BE734" s="194">
        <f>IF(N734="základní",J734,0)</f>
        <v>0</v>
      </c>
      <c r="BF734" s="194">
        <f>IF(N734="snížená",J734,0)</f>
        <v>0</v>
      </c>
      <c r="BG734" s="194">
        <f>IF(N734="zákl. přenesená",J734,0)</f>
        <v>0</v>
      </c>
      <c r="BH734" s="194">
        <f>IF(N734="sníž. přenesená",J734,0)</f>
        <v>0</v>
      </c>
      <c r="BI734" s="194">
        <f>IF(N734="nulová",J734,0)</f>
        <v>0</v>
      </c>
      <c r="BJ734" s="19" t="s">
        <v>83</v>
      </c>
      <c r="BK734" s="194">
        <f>ROUND(I734*H734,2)</f>
        <v>0</v>
      </c>
      <c r="BL734" s="19" t="s">
        <v>561</v>
      </c>
      <c r="BM734" s="193" t="s">
        <v>1018</v>
      </c>
    </row>
    <row r="735" s="14" customFormat="1">
      <c r="A735" s="14"/>
      <c r="B735" s="203"/>
      <c r="C735" s="14"/>
      <c r="D735" s="196" t="s">
        <v>168</v>
      </c>
      <c r="E735" s="204" t="s">
        <v>1</v>
      </c>
      <c r="F735" s="205" t="s">
        <v>1019</v>
      </c>
      <c r="G735" s="14"/>
      <c r="H735" s="206">
        <v>3.6000000000000001</v>
      </c>
      <c r="I735" s="207"/>
      <c r="J735" s="14"/>
      <c r="K735" s="14"/>
      <c r="L735" s="203"/>
      <c r="M735" s="208"/>
      <c r="N735" s="209"/>
      <c r="O735" s="209"/>
      <c r="P735" s="209"/>
      <c r="Q735" s="209"/>
      <c r="R735" s="209"/>
      <c r="S735" s="209"/>
      <c r="T735" s="210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04" t="s">
        <v>168</v>
      </c>
      <c r="AU735" s="204" t="s">
        <v>85</v>
      </c>
      <c r="AV735" s="14" t="s">
        <v>85</v>
      </c>
      <c r="AW735" s="14" t="s">
        <v>34</v>
      </c>
      <c r="AX735" s="14" t="s">
        <v>76</v>
      </c>
      <c r="AY735" s="204" t="s">
        <v>160</v>
      </c>
    </row>
    <row r="736" s="14" customFormat="1">
      <c r="A736" s="14"/>
      <c r="B736" s="203"/>
      <c r="C736" s="14"/>
      <c r="D736" s="196" t="s">
        <v>168</v>
      </c>
      <c r="E736" s="204" t="s">
        <v>1</v>
      </c>
      <c r="F736" s="205" t="s">
        <v>1020</v>
      </c>
      <c r="G736" s="14"/>
      <c r="H736" s="206">
        <v>1.6799999999999997</v>
      </c>
      <c r="I736" s="207"/>
      <c r="J736" s="14"/>
      <c r="K736" s="14"/>
      <c r="L736" s="203"/>
      <c r="M736" s="208"/>
      <c r="N736" s="209"/>
      <c r="O736" s="209"/>
      <c r="P736" s="209"/>
      <c r="Q736" s="209"/>
      <c r="R736" s="209"/>
      <c r="S736" s="209"/>
      <c r="T736" s="210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04" t="s">
        <v>168</v>
      </c>
      <c r="AU736" s="204" t="s">
        <v>85</v>
      </c>
      <c r="AV736" s="14" t="s">
        <v>85</v>
      </c>
      <c r="AW736" s="14" t="s">
        <v>34</v>
      </c>
      <c r="AX736" s="14" t="s">
        <v>76</v>
      </c>
      <c r="AY736" s="204" t="s">
        <v>160</v>
      </c>
    </row>
    <row r="737" s="15" customFormat="1">
      <c r="A737" s="15"/>
      <c r="B737" s="211"/>
      <c r="C737" s="15"/>
      <c r="D737" s="196" t="s">
        <v>168</v>
      </c>
      <c r="E737" s="212" t="s">
        <v>1</v>
      </c>
      <c r="F737" s="213" t="s">
        <v>171</v>
      </c>
      <c r="G737" s="15"/>
      <c r="H737" s="214">
        <v>5.2799999999999994</v>
      </c>
      <c r="I737" s="215"/>
      <c r="J737" s="15"/>
      <c r="K737" s="15"/>
      <c r="L737" s="211"/>
      <c r="M737" s="216"/>
      <c r="N737" s="217"/>
      <c r="O737" s="217"/>
      <c r="P737" s="217"/>
      <c r="Q737" s="217"/>
      <c r="R737" s="217"/>
      <c r="S737" s="217"/>
      <c r="T737" s="218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T737" s="212" t="s">
        <v>168</v>
      </c>
      <c r="AU737" s="212" t="s">
        <v>85</v>
      </c>
      <c r="AV737" s="15" t="s">
        <v>166</v>
      </c>
      <c r="AW737" s="15" t="s">
        <v>34</v>
      </c>
      <c r="AX737" s="15" t="s">
        <v>83</v>
      </c>
      <c r="AY737" s="212" t="s">
        <v>160</v>
      </c>
    </row>
    <row r="738" s="2" customFormat="1" ht="24.15" customHeight="1">
      <c r="A738" s="38"/>
      <c r="B738" s="180"/>
      <c r="C738" s="181" t="s">
        <v>1021</v>
      </c>
      <c r="D738" s="181" t="s">
        <v>162</v>
      </c>
      <c r="E738" s="182" t="s">
        <v>1022</v>
      </c>
      <c r="F738" s="183" t="s">
        <v>1023</v>
      </c>
      <c r="G738" s="184" t="s">
        <v>294</v>
      </c>
      <c r="H738" s="185">
        <v>13.199999999999999</v>
      </c>
      <c r="I738" s="186"/>
      <c r="J738" s="187">
        <f>ROUND(I738*H738,2)</f>
        <v>0</v>
      </c>
      <c r="K738" s="188"/>
      <c r="L738" s="39"/>
      <c r="M738" s="189" t="s">
        <v>1</v>
      </c>
      <c r="N738" s="190" t="s">
        <v>41</v>
      </c>
      <c r="O738" s="77"/>
      <c r="P738" s="191">
        <f>O738*H738</f>
        <v>0</v>
      </c>
      <c r="Q738" s="191">
        <v>0.00021000000000000001</v>
      </c>
      <c r="R738" s="191">
        <f>Q738*H738</f>
        <v>0.0027720000000000002</v>
      </c>
      <c r="S738" s="191">
        <v>0</v>
      </c>
      <c r="T738" s="192">
        <f>S738*H738</f>
        <v>0</v>
      </c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  <c r="AE738" s="38"/>
      <c r="AR738" s="193" t="s">
        <v>561</v>
      </c>
      <c r="AT738" s="193" t="s">
        <v>162</v>
      </c>
      <c r="AU738" s="193" t="s">
        <v>85</v>
      </c>
      <c r="AY738" s="19" t="s">
        <v>160</v>
      </c>
      <c r="BE738" s="194">
        <f>IF(N738="základní",J738,0)</f>
        <v>0</v>
      </c>
      <c r="BF738" s="194">
        <f>IF(N738="snížená",J738,0)</f>
        <v>0</v>
      </c>
      <c r="BG738" s="194">
        <f>IF(N738="zákl. přenesená",J738,0)</f>
        <v>0</v>
      </c>
      <c r="BH738" s="194">
        <f>IF(N738="sníž. přenesená",J738,0)</f>
        <v>0</v>
      </c>
      <c r="BI738" s="194">
        <f>IF(N738="nulová",J738,0)</f>
        <v>0</v>
      </c>
      <c r="BJ738" s="19" t="s">
        <v>83</v>
      </c>
      <c r="BK738" s="194">
        <f>ROUND(I738*H738,2)</f>
        <v>0</v>
      </c>
      <c r="BL738" s="19" t="s">
        <v>561</v>
      </c>
      <c r="BM738" s="193" t="s">
        <v>1024</v>
      </c>
    </row>
    <row r="739" s="14" customFormat="1">
      <c r="A739" s="14"/>
      <c r="B739" s="203"/>
      <c r="C739" s="14"/>
      <c r="D739" s="196" t="s">
        <v>168</v>
      </c>
      <c r="E739" s="204" t="s">
        <v>1</v>
      </c>
      <c r="F739" s="205" t="s">
        <v>1025</v>
      </c>
      <c r="G739" s="14"/>
      <c r="H739" s="206">
        <v>9</v>
      </c>
      <c r="I739" s="207"/>
      <c r="J739" s="14"/>
      <c r="K739" s="14"/>
      <c r="L739" s="203"/>
      <c r="M739" s="208"/>
      <c r="N739" s="209"/>
      <c r="O739" s="209"/>
      <c r="P739" s="209"/>
      <c r="Q739" s="209"/>
      <c r="R739" s="209"/>
      <c r="S739" s="209"/>
      <c r="T739" s="210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04" t="s">
        <v>168</v>
      </c>
      <c r="AU739" s="204" t="s">
        <v>85</v>
      </c>
      <c r="AV739" s="14" t="s">
        <v>85</v>
      </c>
      <c r="AW739" s="14" t="s">
        <v>34</v>
      </c>
      <c r="AX739" s="14" t="s">
        <v>76</v>
      </c>
      <c r="AY739" s="204" t="s">
        <v>160</v>
      </c>
    </row>
    <row r="740" s="14" customFormat="1">
      <c r="A740" s="14"/>
      <c r="B740" s="203"/>
      <c r="C740" s="14"/>
      <c r="D740" s="196" t="s">
        <v>168</v>
      </c>
      <c r="E740" s="204" t="s">
        <v>1</v>
      </c>
      <c r="F740" s="205" t="s">
        <v>1026</v>
      </c>
      <c r="G740" s="14"/>
      <c r="H740" s="206">
        <v>4.1999999999999993</v>
      </c>
      <c r="I740" s="207"/>
      <c r="J740" s="14"/>
      <c r="K740" s="14"/>
      <c r="L740" s="203"/>
      <c r="M740" s="208"/>
      <c r="N740" s="209"/>
      <c r="O740" s="209"/>
      <c r="P740" s="209"/>
      <c r="Q740" s="209"/>
      <c r="R740" s="209"/>
      <c r="S740" s="209"/>
      <c r="T740" s="210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04" t="s">
        <v>168</v>
      </c>
      <c r="AU740" s="204" t="s">
        <v>85</v>
      </c>
      <c r="AV740" s="14" t="s">
        <v>85</v>
      </c>
      <c r="AW740" s="14" t="s">
        <v>34</v>
      </c>
      <c r="AX740" s="14" t="s">
        <v>76</v>
      </c>
      <c r="AY740" s="204" t="s">
        <v>160</v>
      </c>
    </row>
    <row r="741" s="15" customFormat="1">
      <c r="A741" s="15"/>
      <c r="B741" s="211"/>
      <c r="C741" s="15"/>
      <c r="D741" s="196" t="s">
        <v>168</v>
      </c>
      <c r="E741" s="212" t="s">
        <v>1</v>
      </c>
      <c r="F741" s="213" t="s">
        <v>171</v>
      </c>
      <c r="G741" s="15"/>
      <c r="H741" s="214">
        <v>13.199999999999999</v>
      </c>
      <c r="I741" s="215"/>
      <c r="J741" s="15"/>
      <c r="K741" s="15"/>
      <c r="L741" s="211"/>
      <c r="M741" s="216"/>
      <c r="N741" s="217"/>
      <c r="O741" s="217"/>
      <c r="P741" s="217"/>
      <c r="Q741" s="217"/>
      <c r="R741" s="217"/>
      <c r="S741" s="217"/>
      <c r="T741" s="218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T741" s="212" t="s">
        <v>168</v>
      </c>
      <c r="AU741" s="212" t="s">
        <v>85</v>
      </c>
      <c r="AV741" s="15" t="s">
        <v>166</v>
      </c>
      <c r="AW741" s="15" t="s">
        <v>34</v>
      </c>
      <c r="AX741" s="15" t="s">
        <v>83</v>
      </c>
      <c r="AY741" s="212" t="s">
        <v>160</v>
      </c>
    </row>
    <row r="742" s="2" customFormat="1" ht="24.15" customHeight="1">
      <c r="A742" s="38"/>
      <c r="B742" s="180"/>
      <c r="C742" s="181" t="s">
        <v>1027</v>
      </c>
      <c r="D742" s="181" t="s">
        <v>162</v>
      </c>
      <c r="E742" s="182" t="s">
        <v>1028</v>
      </c>
      <c r="F742" s="183" t="s">
        <v>1029</v>
      </c>
      <c r="G742" s="184" t="s">
        <v>165</v>
      </c>
      <c r="H742" s="185">
        <v>22.184999999999999</v>
      </c>
      <c r="I742" s="186"/>
      <c r="J742" s="187">
        <f>ROUND(I742*H742,2)</f>
        <v>0</v>
      </c>
      <c r="K742" s="188"/>
      <c r="L742" s="39"/>
      <c r="M742" s="189" t="s">
        <v>1</v>
      </c>
      <c r="N742" s="190" t="s">
        <v>41</v>
      </c>
      <c r="O742" s="77"/>
      <c r="P742" s="191">
        <f>O742*H742</f>
        <v>0</v>
      </c>
      <c r="Q742" s="191">
        <v>8.0000000000000007E-05</v>
      </c>
      <c r="R742" s="191">
        <f>Q742*H742</f>
        <v>0.0017748</v>
      </c>
      <c r="S742" s="191">
        <v>0</v>
      </c>
      <c r="T742" s="192">
        <f>S742*H742</f>
        <v>0</v>
      </c>
      <c r="U742" s="38"/>
      <c r="V742" s="38"/>
      <c r="W742" s="38"/>
      <c r="X742" s="38"/>
      <c r="Y742" s="38"/>
      <c r="Z742" s="38"/>
      <c r="AA742" s="38"/>
      <c r="AB742" s="38"/>
      <c r="AC742" s="38"/>
      <c r="AD742" s="38"/>
      <c r="AE742" s="38"/>
      <c r="AR742" s="193" t="s">
        <v>561</v>
      </c>
      <c r="AT742" s="193" t="s">
        <v>162</v>
      </c>
      <c r="AU742" s="193" t="s">
        <v>85</v>
      </c>
      <c r="AY742" s="19" t="s">
        <v>160</v>
      </c>
      <c r="BE742" s="194">
        <f>IF(N742="základní",J742,0)</f>
        <v>0</v>
      </c>
      <c r="BF742" s="194">
        <f>IF(N742="snížená",J742,0)</f>
        <v>0</v>
      </c>
      <c r="BG742" s="194">
        <f>IF(N742="zákl. přenesená",J742,0)</f>
        <v>0</v>
      </c>
      <c r="BH742" s="194">
        <f>IF(N742="sníž. přenesená",J742,0)</f>
        <v>0</v>
      </c>
      <c r="BI742" s="194">
        <f>IF(N742="nulová",J742,0)</f>
        <v>0</v>
      </c>
      <c r="BJ742" s="19" t="s">
        <v>83</v>
      </c>
      <c r="BK742" s="194">
        <f>ROUND(I742*H742,2)</f>
        <v>0</v>
      </c>
      <c r="BL742" s="19" t="s">
        <v>561</v>
      </c>
      <c r="BM742" s="193" t="s">
        <v>1030</v>
      </c>
    </row>
    <row r="743" s="14" customFormat="1">
      <c r="A743" s="14"/>
      <c r="B743" s="203"/>
      <c r="C743" s="14"/>
      <c r="D743" s="196" t="s">
        <v>168</v>
      </c>
      <c r="E743" s="204" t="s">
        <v>1</v>
      </c>
      <c r="F743" s="205" t="s">
        <v>1031</v>
      </c>
      <c r="G743" s="14"/>
      <c r="H743" s="206">
        <v>1.2</v>
      </c>
      <c r="I743" s="207"/>
      <c r="J743" s="14"/>
      <c r="K743" s="14"/>
      <c r="L743" s="203"/>
      <c r="M743" s="208"/>
      <c r="N743" s="209"/>
      <c r="O743" s="209"/>
      <c r="P743" s="209"/>
      <c r="Q743" s="209"/>
      <c r="R743" s="209"/>
      <c r="S743" s="209"/>
      <c r="T743" s="210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04" t="s">
        <v>168</v>
      </c>
      <c r="AU743" s="204" t="s">
        <v>85</v>
      </c>
      <c r="AV743" s="14" t="s">
        <v>85</v>
      </c>
      <c r="AW743" s="14" t="s">
        <v>34</v>
      </c>
      <c r="AX743" s="14" t="s">
        <v>76</v>
      </c>
      <c r="AY743" s="204" t="s">
        <v>160</v>
      </c>
    </row>
    <row r="744" s="14" customFormat="1">
      <c r="A744" s="14"/>
      <c r="B744" s="203"/>
      <c r="C744" s="14"/>
      <c r="D744" s="196" t="s">
        <v>168</v>
      </c>
      <c r="E744" s="204" t="s">
        <v>1</v>
      </c>
      <c r="F744" s="205" t="s">
        <v>1032</v>
      </c>
      <c r="G744" s="14"/>
      <c r="H744" s="206">
        <v>1.2250000000000001</v>
      </c>
      <c r="I744" s="207"/>
      <c r="J744" s="14"/>
      <c r="K744" s="14"/>
      <c r="L744" s="203"/>
      <c r="M744" s="208"/>
      <c r="N744" s="209"/>
      <c r="O744" s="209"/>
      <c r="P744" s="209"/>
      <c r="Q744" s="209"/>
      <c r="R744" s="209"/>
      <c r="S744" s="209"/>
      <c r="T744" s="210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04" t="s">
        <v>168</v>
      </c>
      <c r="AU744" s="204" t="s">
        <v>85</v>
      </c>
      <c r="AV744" s="14" t="s">
        <v>85</v>
      </c>
      <c r="AW744" s="14" t="s">
        <v>34</v>
      </c>
      <c r="AX744" s="14" t="s">
        <v>76</v>
      </c>
      <c r="AY744" s="204" t="s">
        <v>160</v>
      </c>
    </row>
    <row r="745" s="14" customFormat="1">
      <c r="A745" s="14"/>
      <c r="B745" s="203"/>
      <c r="C745" s="14"/>
      <c r="D745" s="196" t="s">
        <v>168</v>
      </c>
      <c r="E745" s="204" t="s">
        <v>1</v>
      </c>
      <c r="F745" s="205" t="s">
        <v>1033</v>
      </c>
      <c r="G745" s="14"/>
      <c r="H745" s="206">
        <v>1.5600000000000001</v>
      </c>
      <c r="I745" s="207"/>
      <c r="J745" s="14"/>
      <c r="K745" s="14"/>
      <c r="L745" s="203"/>
      <c r="M745" s="208"/>
      <c r="N745" s="209"/>
      <c r="O745" s="209"/>
      <c r="P745" s="209"/>
      <c r="Q745" s="209"/>
      <c r="R745" s="209"/>
      <c r="S745" s="209"/>
      <c r="T745" s="210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04" t="s">
        <v>168</v>
      </c>
      <c r="AU745" s="204" t="s">
        <v>85</v>
      </c>
      <c r="AV745" s="14" t="s">
        <v>85</v>
      </c>
      <c r="AW745" s="14" t="s">
        <v>34</v>
      </c>
      <c r="AX745" s="14" t="s">
        <v>76</v>
      </c>
      <c r="AY745" s="204" t="s">
        <v>160</v>
      </c>
    </row>
    <row r="746" s="14" customFormat="1">
      <c r="A746" s="14"/>
      <c r="B746" s="203"/>
      <c r="C746" s="14"/>
      <c r="D746" s="196" t="s">
        <v>168</v>
      </c>
      <c r="E746" s="204" t="s">
        <v>1</v>
      </c>
      <c r="F746" s="205" t="s">
        <v>1034</v>
      </c>
      <c r="G746" s="14"/>
      <c r="H746" s="206">
        <v>4.7999999999999998</v>
      </c>
      <c r="I746" s="207"/>
      <c r="J746" s="14"/>
      <c r="K746" s="14"/>
      <c r="L746" s="203"/>
      <c r="M746" s="208"/>
      <c r="N746" s="209"/>
      <c r="O746" s="209"/>
      <c r="P746" s="209"/>
      <c r="Q746" s="209"/>
      <c r="R746" s="209"/>
      <c r="S746" s="209"/>
      <c r="T746" s="210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04" t="s">
        <v>168</v>
      </c>
      <c r="AU746" s="204" t="s">
        <v>85</v>
      </c>
      <c r="AV746" s="14" t="s">
        <v>85</v>
      </c>
      <c r="AW746" s="14" t="s">
        <v>34</v>
      </c>
      <c r="AX746" s="14" t="s">
        <v>76</v>
      </c>
      <c r="AY746" s="204" t="s">
        <v>160</v>
      </c>
    </row>
    <row r="747" s="14" customFormat="1">
      <c r="A747" s="14"/>
      <c r="B747" s="203"/>
      <c r="C747" s="14"/>
      <c r="D747" s="196" t="s">
        <v>168</v>
      </c>
      <c r="E747" s="204" t="s">
        <v>1</v>
      </c>
      <c r="F747" s="205" t="s">
        <v>1035</v>
      </c>
      <c r="G747" s="14"/>
      <c r="H747" s="206">
        <v>2.8999999999999999</v>
      </c>
      <c r="I747" s="207"/>
      <c r="J747" s="14"/>
      <c r="K747" s="14"/>
      <c r="L747" s="203"/>
      <c r="M747" s="208"/>
      <c r="N747" s="209"/>
      <c r="O747" s="209"/>
      <c r="P747" s="209"/>
      <c r="Q747" s="209"/>
      <c r="R747" s="209"/>
      <c r="S747" s="209"/>
      <c r="T747" s="210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04" t="s">
        <v>168</v>
      </c>
      <c r="AU747" s="204" t="s">
        <v>85</v>
      </c>
      <c r="AV747" s="14" t="s">
        <v>85</v>
      </c>
      <c r="AW747" s="14" t="s">
        <v>34</v>
      </c>
      <c r="AX747" s="14" t="s">
        <v>76</v>
      </c>
      <c r="AY747" s="204" t="s">
        <v>160</v>
      </c>
    </row>
    <row r="748" s="14" customFormat="1">
      <c r="A748" s="14"/>
      <c r="B748" s="203"/>
      <c r="C748" s="14"/>
      <c r="D748" s="196" t="s">
        <v>168</v>
      </c>
      <c r="E748" s="204" t="s">
        <v>1</v>
      </c>
      <c r="F748" s="205" t="s">
        <v>1031</v>
      </c>
      <c r="G748" s="14"/>
      <c r="H748" s="206">
        <v>1.2</v>
      </c>
      <c r="I748" s="207"/>
      <c r="J748" s="14"/>
      <c r="K748" s="14"/>
      <c r="L748" s="203"/>
      <c r="M748" s="208"/>
      <c r="N748" s="209"/>
      <c r="O748" s="209"/>
      <c r="P748" s="209"/>
      <c r="Q748" s="209"/>
      <c r="R748" s="209"/>
      <c r="S748" s="209"/>
      <c r="T748" s="210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04" t="s">
        <v>168</v>
      </c>
      <c r="AU748" s="204" t="s">
        <v>85</v>
      </c>
      <c r="AV748" s="14" t="s">
        <v>85</v>
      </c>
      <c r="AW748" s="14" t="s">
        <v>34</v>
      </c>
      <c r="AX748" s="14" t="s">
        <v>76</v>
      </c>
      <c r="AY748" s="204" t="s">
        <v>160</v>
      </c>
    </row>
    <row r="749" s="14" customFormat="1">
      <c r="A749" s="14"/>
      <c r="B749" s="203"/>
      <c r="C749" s="14"/>
      <c r="D749" s="196" t="s">
        <v>168</v>
      </c>
      <c r="E749" s="204" t="s">
        <v>1</v>
      </c>
      <c r="F749" s="205" t="s">
        <v>1036</v>
      </c>
      <c r="G749" s="14"/>
      <c r="H749" s="206">
        <v>1.625</v>
      </c>
      <c r="I749" s="207"/>
      <c r="J749" s="14"/>
      <c r="K749" s="14"/>
      <c r="L749" s="203"/>
      <c r="M749" s="208"/>
      <c r="N749" s="209"/>
      <c r="O749" s="209"/>
      <c r="P749" s="209"/>
      <c r="Q749" s="209"/>
      <c r="R749" s="209"/>
      <c r="S749" s="209"/>
      <c r="T749" s="210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04" t="s">
        <v>168</v>
      </c>
      <c r="AU749" s="204" t="s">
        <v>85</v>
      </c>
      <c r="AV749" s="14" t="s">
        <v>85</v>
      </c>
      <c r="AW749" s="14" t="s">
        <v>34</v>
      </c>
      <c r="AX749" s="14" t="s">
        <v>76</v>
      </c>
      <c r="AY749" s="204" t="s">
        <v>160</v>
      </c>
    </row>
    <row r="750" s="14" customFormat="1">
      <c r="A750" s="14"/>
      <c r="B750" s="203"/>
      <c r="C750" s="14"/>
      <c r="D750" s="196" t="s">
        <v>168</v>
      </c>
      <c r="E750" s="204" t="s">
        <v>1</v>
      </c>
      <c r="F750" s="205" t="s">
        <v>1037</v>
      </c>
      <c r="G750" s="14"/>
      <c r="H750" s="206">
        <v>3.25</v>
      </c>
      <c r="I750" s="207"/>
      <c r="J750" s="14"/>
      <c r="K750" s="14"/>
      <c r="L750" s="203"/>
      <c r="M750" s="208"/>
      <c r="N750" s="209"/>
      <c r="O750" s="209"/>
      <c r="P750" s="209"/>
      <c r="Q750" s="209"/>
      <c r="R750" s="209"/>
      <c r="S750" s="209"/>
      <c r="T750" s="210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04" t="s">
        <v>168</v>
      </c>
      <c r="AU750" s="204" t="s">
        <v>85</v>
      </c>
      <c r="AV750" s="14" t="s">
        <v>85</v>
      </c>
      <c r="AW750" s="14" t="s">
        <v>34</v>
      </c>
      <c r="AX750" s="14" t="s">
        <v>76</v>
      </c>
      <c r="AY750" s="204" t="s">
        <v>160</v>
      </c>
    </row>
    <row r="751" s="14" customFormat="1">
      <c r="A751" s="14"/>
      <c r="B751" s="203"/>
      <c r="C751" s="14"/>
      <c r="D751" s="196" t="s">
        <v>168</v>
      </c>
      <c r="E751" s="204" t="s">
        <v>1</v>
      </c>
      <c r="F751" s="205" t="s">
        <v>1032</v>
      </c>
      <c r="G751" s="14"/>
      <c r="H751" s="206">
        <v>1.2250000000000001</v>
      </c>
      <c r="I751" s="207"/>
      <c r="J751" s="14"/>
      <c r="K751" s="14"/>
      <c r="L751" s="203"/>
      <c r="M751" s="208"/>
      <c r="N751" s="209"/>
      <c r="O751" s="209"/>
      <c r="P751" s="209"/>
      <c r="Q751" s="209"/>
      <c r="R751" s="209"/>
      <c r="S751" s="209"/>
      <c r="T751" s="210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04" t="s">
        <v>168</v>
      </c>
      <c r="AU751" s="204" t="s">
        <v>85</v>
      </c>
      <c r="AV751" s="14" t="s">
        <v>85</v>
      </c>
      <c r="AW751" s="14" t="s">
        <v>34</v>
      </c>
      <c r="AX751" s="14" t="s">
        <v>76</v>
      </c>
      <c r="AY751" s="204" t="s">
        <v>160</v>
      </c>
    </row>
    <row r="752" s="14" customFormat="1">
      <c r="A752" s="14"/>
      <c r="B752" s="203"/>
      <c r="C752" s="14"/>
      <c r="D752" s="196" t="s">
        <v>168</v>
      </c>
      <c r="E752" s="204" t="s">
        <v>1</v>
      </c>
      <c r="F752" s="205" t="s">
        <v>1038</v>
      </c>
      <c r="G752" s="14"/>
      <c r="H752" s="206">
        <v>3.2000000000000002</v>
      </c>
      <c r="I752" s="207"/>
      <c r="J752" s="14"/>
      <c r="K752" s="14"/>
      <c r="L752" s="203"/>
      <c r="M752" s="208"/>
      <c r="N752" s="209"/>
      <c r="O752" s="209"/>
      <c r="P752" s="209"/>
      <c r="Q752" s="209"/>
      <c r="R752" s="209"/>
      <c r="S752" s="209"/>
      <c r="T752" s="210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04" t="s">
        <v>168</v>
      </c>
      <c r="AU752" s="204" t="s">
        <v>85</v>
      </c>
      <c r="AV752" s="14" t="s">
        <v>85</v>
      </c>
      <c r="AW752" s="14" t="s">
        <v>34</v>
      </c>
      <c r="AX752" s="14" t="s">
        <v>76</v>
      </c>
      <c r="AY752" s="204" t="s">
        <v>160</v>
      </c>
    </row>
    <row r="753" s="15" customFormat="1">
      <c r="A753" s="15"/>
      <c r="B753" s="211"/>
      <c r="C753" s="15"/>
      <c r="D753" s="196" t="s">
        <v>168</v>
      </c>
      <c r="E753" s="212" t="s">
        <v>1</v>
      </c>
      <c r="F753" s="213" t="s">
        <v>171</v>
      </c>
      <c r="G753" s="15"/>
      <c r="H753" s="214">
        <v>22.184999999999999</v>
      </c>
      <c r="I753" s="215"/>
      <c r="J753" s="15"/>
      <c r="K753" s="15"/>
      <c r="L753" s="211"/>
      <c r="M753" s="216"/>
      <c r="N753" s="217"/>
      <c r="O753" s="217"/>
      <c r="P753" s="217"/>
      <c r="Q753" s="217"/>
      <c r="R753" s="217"/>
      <c r="S753" s="217"/>
      <c r="T753" s="218"/>
      <c r="U753" s="15"/>
      <c r="V753" s="15"/>
      <c r="W753" s="15"/>
      <c r="X753" s="15"/>
      <c r="Y753" s="15"/>
      <c r="Z753" s="15"/>
      <c r="AA753" s="15"/>
      <c r="AB753" s="15"/>
      <c r="AC753" s="15"/>
      <c r="AD753" s="15"/>
      <c r="AE753" s="15"/>
      <c r="AT753" s="212" t="s">
        <v>168</v>
      </c>
      <c r="AU753" s="212" t="s">
        <v>85</v>
      </c>
      <c r="AV753" s="15" t="s">
        <v>166</v>
      </c>
      <c r="AW753" s="15" t="s">
        <v>34</v>
      </c>
      <c r="AX753" s="15" t="s">
        <v>83</v>
      </c>
      <c r="AY753" s="212" t="s">
        <v>160</v>
      </c>
    </row>
    <row r="754" s="2" customFormat="1" ht="24.15" customHeight="1">
      <c r="A754" s="38"/>
      <c r="B754" s="180"/>
      <c r="C754" s="181" t="s">
        <v>1039</v>
      </c>
      <c r="D754" s="181" t="s">
        <v>162</v>
      </c>
      <c r="E754" s="182" t="s">
        <v>1040</v>
      </c>
      <c r="F754" s="183" t="s">
        <v>1041</v>
      </c>
      <c r="G754" s="184" t="s">
        <v>165</v>
      </c>
      <c r="H754" s="185">
        <v>22.184999999999999</v>
      </c>
      <c r="I754" s="186"/>
      <c r="J754" s="187">
        <f>ROUND(I754*H754,2)</f>
        <v>0</v>
      </c>
      <c r="K754" s="188"/>
      <c r="L754" s="39"/>
      <c r="M754" s="189" t="s">
        <v>1</v>
      </c>
      <c r="N754" s="190" t="s">
        <v>41</v>
      </c>
      <c r="O754" s="77"/>
      <c r="P754" s="191">
        <f>O754*H754</f>
        <v>0</v>
      </c>
      <c r="Q754" s="191">
        <v>0.00013999999999999999</v>
      </c>
      <c r="R754" s="191">
        <f>Q754*H754</f>
        <v>0.0031058999999999995</v>
      </c>
      <c r="S754" s="191">
        <v>0</v>
      </c>
      <c r="T754" s="192">
        <f>S754*H754</f>
        <v>0</v>
      </c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  <c r="AE754" s="38"/>
      <c r="AR754" s="193" t="s">
        <v>561</v>
      </c>
      <c r="AT754" s="193" t="s">
        <v>162</v>
      </c>
      <c r="AU754" s="193" t="s">
        <v>85</v>
      </c>
      <c r="AY754" s="19" t="s">
        <v>160</v>
      </c>
      <c r="BE754" s="194">
        <f>IF(N754="základní",J754,0)</f>
        <v>0</v>
      </c>
      <c r="BF754" s="194">
        <f>IF(N754="snížená",J754,0)</f>
        <v>0</v>
      </c>
      <c r="BG754" s="194">
        <f>IF(N754="zákl. přenesená",J754,0)</f>
        <v>0</v>
      </c>
      <c r="BH754" s="194">
        <f>IF(N754="sníž. přenesená",J754,0)</f>
        <v>0</v>
      </c>
      <c r="BI754" s="194">
        <f>IF(N754="nulová",J754,0)</f>
        <v>0</v>
      </c>
      <c r="BJ754" s="19" t="s">
        <v>83</v>
      </c>
      <c r="BK754" s="194">
        <f>ROUND(I754*H754,2)</f>
        <v>0</v>
      </c>
      <c r="BL754" s="19" t="s">
        <v>561</v>
      </c>
      <c r="BM754" s="193" t="s">
        <v>1042</v>
      </c>
    </row>
    <row r="755" s="14" customFormat="1">
      <c r="A755" s="14"/>
      <c r="B755" s="203"/>
      <c r="C755" s="14"/>
      <c r="D755" s="196" t="s">
        <v>168</v>
      </c>
      <c r="E755" s="204" t="s">
        <v>1</v>
      </c>
      <c r="F755" s="205" t="s">
        <v>1031</v>
      </c>
      <c r="G755" s="14"/>
      <c r="H755" s="206">
        <v>1.2</v>
      </c>
      <c r="I755" s="207"/>
      <c r="J755" s="14"/>
      <c r="K755" s="14"/>
      <c r="L755" s="203"/>
      <c r="M755" s="208"/>
      <c r="N755" s="209"/>
      <c r="O755" s="209"/>
      <c r="P755" s="209"/>
      <c r="Q755" s="209"/>
      <c r="R755" s="209"/>
      <c r="S755" s="209"/>
      <c r="T755" s="210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04" t="s">
        <v>168</v>
      </c>
      <c r="AU755" s="204" t="s">
        <v>85</v>
      </c>
      <c r="AV755" s="14" t="s">
        <v>85</v>
      </c>
      <c r="AW755" s="14" t="s">
        <v>34</v>
      </c>
      <c r="AX755" s="14" t="s">
        <v>76</v>
      </c>
      <c r="AY755" s="204" t="s">
        <v>160</v>
      </c>
    </row>
    <row r="756" s="14" customFormat="1">
      <c r="A756" s="14"/>
      <c r="B756" s="203"/>
      <c r="C756" s="14"/>
      <c r="D756" s="196" t="s">
        <v>168</v>
      </c>
      <c r="E756" s="204" t="s">
        <v>1</v>
      </c>
      <c r="F756" s="205" t="s">
        <v>1032</v>
      </c>
      <c r="G756" s="14"/>
      <c r="H756" s="206">
        <v>1.2250000000000001</v>
      </c>
      <c r="I756" s="207"/>
      <c r="J756" s="14"/>
      <c r="K756" s="14"/>
      <c r="L756" s="203"/>
      <c r="M756" s="208"/>
      <c r="N756" s="209"/>
      <c r="O756" s="209"/>
      <c r="P756" s="209"/>
      <c r="Q756" s="209"/>
      <c r="R756" s="209"/>
      <c r="S756" s="209"/>
      <c r="T756" s="210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04" t="s">
        <v>168</v>
      </c>
      <c r="AU756" s="204" t="s">
        <v>85</v>
      </c>
      <c r="AV756" s="14" t="s">
        <v>85</v>
      </c>
      <c r="AW756" s="14" t="s">
        <v>34</v>
      </c>
      <c r="AX756" s="14" t="s">
        <v>76</v>
      </c>
      <c r="AY756" s="204" t="s">
        <v>160</v>
      </c>
    </row>
    <row r="757" s="14" customFormat="1">
      <c r="A757" s="14"/>
      <c r="B757" s="203"/>
      <c r="C757" s="14"/>
      <c r="D757" s="196" t="s">
        <v>168</v>
      </c>
      <c r="E757" s="204" t="s">
        <v>1</v>
      </c>
      <c r="F757" s="205" t="s">
        <v>1033</v>
      </c>
      <c r="G757" s="14"/>
      <c r="H757" s="206">
        <v>1.5600000000000001</v>
      </c>
      <c r="I757" s="207"/>
      <c r="J757" s="14"/>
      <c r="K757" s="14"/>
      <c r="L757" s="203"/>
      <c r="M757" s="208"/>
      <c r="N757" s="209"/>
      <c r="O757" s="209"/>
      <c r="P757" s="209"/>
      <c r="Q757" s="209"/>
      <c r="R757" s="209"/>
      <c r="S757" s="209"/>
      <c r="T757" s="210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04" t="s">
        <v>168</v>
      </c>
      <c r="AU757" s="204" t="s">
        <v>85</v>
      </c>
      <c r="AV757" s="14" t="s">
        <v>85</v>
      </c>
      <c r="AW757" s="14" t="s">
        <v>34</v>
      </c>
      <c r="AX757" s="14" t="s">
        <v>76</v>
      </c>
      <c r="AY757" s="204" t="s">
        <v>160</v>
      </c>
    </row>
    <row r="758" s="14" customFormat="1">
      <c r="A758" s="14"/>
      <c r="B758" s="203"/>
      <c r="C758" s="14"/>
      <c r="D758" s="196" t="s">
        <v>168</v>
      </c>
      <c r="E758" s="204" t="s">
        <v>1</v>
      </c>
      <c r="F758" s="205" t="s">
        <v>1034</v>
      </c>
      <c r="G758" s="14"/>
      <c r="H758" s="206">
        <v>4.7999999999999998</v>
      </c>
      <c r="I758" s="207"/>
      <c r="J758" s="14"/>
      <c r="K758" s="14"/>
      <c r="L758" s="203"/>
      <c r="M758" s="208"/>
      <c r="N758" s="209"/>
      <c r="O758" s="209"/>
      <c r="P758" s="209"/>
      <c r="Q758" s="209"/>
      <c r="R758" s="209"/>
      <c r="S758" s="209"/>
      <c r="T758" s="210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04" t="s">
        <v>168</v>
      </c>
      <c r="AU758" s="204" t="s">
        <v>85</v>
      </c>
      <c r="AV758" s="14" t="s">
        <v>85</v>
      </c>
      <c r="AW758" s="14" t="s">
        <v>34</v>
      </c>
      <c r="AX758" s="14" t="s">
        <v>76</v>
      </c>
      <c r="AY758" s="204" t="s">
        <v>160</v>
      </c>
    </row>
    <row r="759" s="14" customFormat="1">
      <c r="A759" s="14"/>
      <c r="B759" s="203"/>
      <c r="C759" s="14"/>
      <c r="D759" s="196" t="s">
        <v>168</v>
      </c>
      <c r="E759" s="204" t="s">
        <v>1</v>
      </c>
      <c r="F759" s="205" t="s">
        <v>1035</v>
      </c>
      <c r="G759" s="14"/>
      <c r="H759" s="206">
        <v>2.8999999999999999</v>
      </c>
      <c r="I759" s="207"/>
      <c r="J759" s="14"/>
      <c r="K759" s="14"/>
      <c r="L759" s="203"/>
      <c r="M759" s="208"/>
      <c r="N759" s="209"/>
      <c r="O759" s="209"/>
      <c r="P759" s="209"/>
      <c r="Q759" s="209"/>
      <c r="R759" s="209"/>
      <c r="S759" s="209"/>
      <c r="T759" s="210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04" t="s">
        <v>168</v>
      </c>
      <c r="AU759" s="204" t="s">
        <v>85</v>
      </c>
      <c r="AV759" s="14" t="s">
        <v>85</v>
      </c>
      <c r="AW759" s="14" t="s">
        <v>34</v>
      </c>
      <c r="AX759" s="14" t="s">
        <v>76</v>
      </c>
      <c r="AY759" s="204" t="s">
        <v>160</v>
      </c>
    </row>
    <row r="760" s="14" customFormat="1">
      <c r="A760" s="14"/>
      <c r="B760" s="203"/>
      <c r="C760" s="14"/>
      <c r="D760" s="196" t="s">
        <v>168</v>
      </c>
      <c r="E760" s="204" t="s">
        <v>1</v>
      </c>
      <c r="F760" s="205" t="s">
        <v>1031</v>
      </c>
      <c r="G760" s="14"/>
      <c r="H760" s="206">
        <v>1.2</v>
      </c>
      <c r="I760" s="207"/>
      <c r="J760" s="14"/>
      <c r="K760" s="14"/>
      <c r="L760" s="203"/>
      <c r="M760" s="208"/>
      <c r="N760" s="209"/>
      <c r="O760" s="209"/>
      <c r="P760" s="209"/>
      <c r="Q760" s="209"/>
      <c r="R760" s="209"/>
      <c r="S760" s="209"/>
      <c r="T760" s="210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04" t="s">
        <v>168</v>
      </c>
      <c r="AU760" s="204" t="s">
        <v>85</v>
      </c>
      <c r="AV760" s="14" t="s">
        <v>85</v>
      </c>
      <c r="AW760" s="14" t="s">
        <v>34</v>
      </c>
      <c r="AX760" s="14" t="s">
        <v>76</v>
      </c>
      <c r="AY760" s="204" t="s">
        <v>160</v>
      </c>
    </row>
    <row r="761" s="14" customFormat="1">
      <c r="A761" s="14"/>
      <c r="B761" s="203"/>
      <c r="C761" s="14"/>
      <c r="D761" s="196" t="s">
        <v>168</v>
      </c>
      <c r="E761" s="204" t="s">
        <v>1</v>
      </c>
      <c r="F761" s="205" t="s">
        <v>1036</v>
      </c>
      <c r="G761" s="14"/>
      <c r="H761" s="206">
        <v>1.625</v>
      </c>
      <c r="I761" s="207"/>
      <c r="J761" s="14"/>
      <c r="K761" s="14"/>
      <c r="L761" s="203"/>
      <c r="M761" s="208"/>
      <c r="N761" s="209"/>
      <c r="O761" s="209"/>
      <c r="P761" s="209"/>
      <c r="Q761" s="209"/>
      <c r="R761" s="209"/>
      <c r="S761" s="209"/>
      <c r="T761" s="210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04" t="s">
        <v>168</v>
      </c>
      <c r="AU761" s="204" t="s">
        <v>85</v>
      </c>
      <c r="AV761" s="14" t="s">
        <v>85</v>
      </c>
      <c r="AW761" s="14" t="s">
        <v>34</v>
      </c>
      <c r="AX761" s="14" t="s">
        <v>76</v>
      </c>
      <c r="AY761" s="204" t="s">
        <v>160</v>
      </c>
    </row>
    <row r="762" s="14" customFormat="1">
      <c r="A762" s="14"/>
      <c r="B762" s="203"/>
      <c r="C762" s="14"/>
      <c r="D762" s="196" t="s">
        <v>168</v>
      </c>
      <c r="E762" s="204" t="s">
        <v>1</v>
      </c>
      <c r="F762" s="205" t="s">
        <v>1037</v>
      </c>
      <c r="G762" s="14"/>
      <c r="H762" s="206">
        <v>3.25</v>
      </c>
      <c r="I762" s="207"/>
      <c r="J762" s="14"/>
      <c r="K762" s="14"/>
      <c r="L762" s="203"/>
      <c r="M762" s="208"/>
      <c r="N762" s="209"/>
      <c r="O762" s="209"/>
      <c r="P762" s="209"/>
      <c r="Q762" s="209"/>
      <c r="R762" s="209"/>
      <c r="S762" s="209"/>
      <c r="T762" s="210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04" t="s">
        <v>168</v>
      </c>
      <c r="AU762" s="204" t="s">
        <v>85</v>
      </c>
      <c r="AV762" s="14" t="s">
        <v>85</v>
      </c>
      <c r="AW762" s="14" t="s">
        <v>34</v>
      </c>
      <c r="AX762" s="14" t="s">
        <v>76</v>
      </c>
      <c r="AY762" s="204" t="s">
        <v>160</v>
      </c>
    </row>
    <row r="763" s="14" customFormat="1">
      <c r="A763" s="14"/>
      <c r="B763" s="203"/>
      <c r="C763" s="14"/>
      <c r="D763" s="196" t="s">
        <v>168</v>
      </c>
      <c r="E763" s="204" t="s">
        <v>1</v>
      </c>
      <c r="F763" s="205" t="s">
        <v>1032</v>
      </c>
      <c r="G763" s="14"/>
      <c r="H763" s="206">
        <v>1.2250000000000001</v>
      </c>
      <c r="I763" s="207"/>
      <c r="J763" s="14"/>
      <c r="K763" s="14"/>
      <c r="L763" s="203"/>
      <c r="M763" s="208"/>
      <c r="N763" s="209"/>
      <c r="O763" s="209"/>
      <c r="P763" s="209"/>
      <c r="Q763" s="209"/>
      <c r="R763" s="209"/>
      <c r="S763" s="209"/>
      <c r="T763" s="210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04" t="s">
        <v>168</v>
      </c>
      <c r="AU763" s="204" t="s">
        <v>85</v>
      </c>
      <c r="AV763" s="14" t="s">
        <v>85</v>
      </c>
      <c r="AW763" s="14" t="s">
        <v>34</v>
      </c>
      <c r="AX763" s="14" t="s">
        <v>76</v>
      </c>
      <c r="AY763" s="204" t="s">
        <v>160</v>
      </c>
    </row>
    <row r="764" s="14" customFormat="1">
      <c r="A764" s="14"/>
      <c r="B764" s="203"/>
      <c r="C764" s="14"/>
      <c r="D764" s="196" t="s">
        <v>168</v>
      </c>
      <c r="E764" s="204" t="s">
        <v>1</v>
      </c>
      <c r="F764" s="205" t="s">
        <v>1038</v>
      </c>
      <c r="G764" s="14"/>
      <c r="H764" s="206">
        <v>3.2000000000000002</v>
      </c>
      <c r="I764" s="207"/>
      <c r="J764" s="14"/>
      <c r="K764" s="14"/>
      <c r="L764" s="203"/>
      <c r="M764" s="208"/>
      <c r="N764" s="209"/>
      <c r="O764" s="209"/>
      <c r="P764" s="209"/>
      <c r="Q764" s="209"/>
      <c r="R764" s="209"/>
      <c r="S764" s="209"/>
      <c r="T764" s="210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04" t="s">
        <v>168</v>
      </c>
      <c r="AU764" s="204" t="s">
        <v>85</v>
      </c>
      <c r="AV764" s="14" t="s">
        <v>85</v>
      </c>
      <c r="AW764" s="14" t="s">
        <v>34</v>
      </c>
      <c r="AX764" s="14" t="s">
        <v>76</v>
      </c>
      <c r="AY764" s="204" t="s">
        <v>160</v>
      </c>
    </row>
    <row r="765" s="15" customFormat="1">
      <c r="A765" s="15"/>
      <c r="B765" s="211"/>
      <c r="C765" s="15"/>
      <c r="D765" s="196" t="s">
        <v>168</v>
      </c>
      <c r="E765" s="212" t="s">
        <v>1</v>
      </c>
      <c r="F765" s="213" t="s">
        <v>171</v>
      </c>
      <c r="G765" s="15"/>
      <c r="H765" s="214">
        <v>22.184999999999999</v>
      </c>
      <c r="I765" s="215"/>
      <c r="J765" s="15"/>
      <c r="K765" s="15"/>
      <c r="L765" s="211"/>
      <c r="M765" s="216"/>
      <c r="N765" s="217"/>
      <c r="O765" s="217"/>
      <c r="P765" s="217"/>
      <c r="Q765" s="217"/>
      <c r="R765" s="217"/>
      <c r="S765" s="217"/>
      <c r="T765" s="218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T765" s="212" t="s">
        <v>168</v>
      </c>
      <c r="AU765" s="212" t="s">
        <v>85</v>
      </c>
      <c r="AV765" s="15" t="s">
        <v>166</v>
      </c>
      <c r="AW765" s="15" t="s">
        <v>34</v>
      </c>
      <c r="AX765" s="15" t="s">
        <v>83</v>
      </c>
      <c r="AY765" s="212" t="s">
        <v>160</v>
      </c>
    </row>
    <row r="766" s="2" customFormat="1" ht="24.15" customHeight="1">
      <c r="A766" s="38"/>
      <c r="B766" s="180"/>
      <c r="C766" s="181" t="s">
        <v>1043</v>
      </c>
      <c r="D766" s="181" t="s">
        <v>162</v>
      </c>
      <c r="E766" s="182" t="s">
        <v>1044</v>
      </c>
      <c r="F766" s="183" t="s">
        <v>1045</v>
      </c>
      <c r="G766" s="184" t="s">
        <v>165</v>
      </c>
      <c r="H766" s="185">
        <v>22.184999999999999</v>
      </c>
      <c r="I766" s="186"/>
      <c r="J766" s="187">
        <f>ROUND(I766*H766,2)</f>
        <v>0</v>
      </c>
      <c r="K766" s="188"/>
      <c r="L766" s="39"/>
      <c r="M766" s="189" t="s">
        <v>1</v>
      </c>
      <c r="N766" s="190" t="s">
        <v>41</v>
      </c>
      <c r="O766" s="77"/>
      <c r="P766" s="191">
        <f>O766*H766</f>
        <v>0</v>
      </c>
      <c r="Q766" s="191">
        <v>0.00023000000000000001</v>
      </c>
      <c r="R766" s="191">
        <f>Q766*H766</f>
        <v>0.00510255</v>
      </c>
      <c r="S766" s="191">
        <v>0</v>
      </c>
      <c r="T766" s="192">
        <f>S766*H766</f>
        <v>0</v>
      </c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R766" s="193" t="s">
        <v>561</v>
      </c>
      <c r="AT766" s="193" t="s">
        <v>162</v>
      </c>
      <c r="AU766" s="193" t="s">
        <v>85</v>
      </c>
      <c r="AY766" s="19" t="s">
        <v>160</v>
      </c>
      <c r="BE766" s="194">
        <f>IF(N766="základní",J766,0)</f>
        <v>0</v>
      </c>
      <c r="BF766" s="194">
        <f>IF(N766="snížená",J766,0)</f>
        <v>0</v>
      </c>
      <c r="BG766" s="194">
        <f>IF(N766="zákl. přenesená",J766,0)</f>
        <v>0</v>
      </c>
      <c r="BH766" s="194">
        <f>IF(N766="sníž. přenesená",J766,0)</f>
        <v>0</v>
      </c>
      <c r="BI766" s="194">
        <f>IF(N766="nulová",J766,0)</f>
        <v>0</v>
      </c>
      <c r="BJ766" s="19" t="s">
        <v>83</v>
      </c>
      <c r="BK766" s="194">
        <f>ROUND(I766*H766,2)</f>
        <v>0</v>
      </c>
      <c r="BL766" s="19" t="s">
        <v>561</v>
      </c>
      <c r="BM766" s="193" t="s">
        <v>1046</v>
      </c>
    </row>
    <row r="767" s="2" customFormat="1" ht="24.15" customHeight="1">
      <c r="A767" s="38"/>
      <c r="B767" s="180"/>
      <c r="C767" s="181" t="s">
        <v>1047</v>
      </c>
      <c r="D767" s="181" t="s">
        <v>162</v>
      </c>
      <c r="E767" s="182" t="s">
        <v>1048</v>
      </c>
      <c r="F767" s="183" t="s">
        <v>1049</v>
      </c>
      <c r="G767" s="184" t="s">
        <v>165</v>
      </c>
      <c r="H767" s="185">
        <v>22.184999999999999</v>
      </c>
      <c r="I767" s="186"/>
      <c r="J767" s="187">
        <f>ROUND(I767*H767,2)</f>
        <v>0</v>
      </c>
      <c r="K767" s="188"/>
      <c r="L767" s="39"/>
      <c r="M767" s="189" t="s">
        <v>1</v>
      </c>
      <c r="N767" s="190" t="s">
        <v>41</v>
      </c>
      <c r="O767" s="77"/>
      <c r="P767" s="191">
        <f>O767*H767</f>
        <v>0</v>
      </c>
      <c r="Q767" s="191">
        <v>0.00023000000000000001</v>
      </c>
      <c r="R767" s="191">
        <f>Q767*H767</f>
        <v>0.00510255</v>
      </c>
      <c r="S767" s="191">
        <v>0</v>
      </c>
      <c r="T767" s="192">
        <f>S767*H767</f>
        <v>0</v>
      </c>
      <c r="U767" s="38"/>
      <c r="V767" s="38"/>
      <c r="W767" s="38"/>
      <c r="X767" s="38"/>
      <c r="Y767" s="38"/>
      <c r="Z767" s="38"/>
      <c r="AA767" s="38"/>
      <c r="AB767" s="38"/>
      <c r="AC767" s="38"/>
      <c r="AD767" s="38"/>
      <c r="AE767" s="38"/>
      <c r="AR767" s="193" t="s">
        <v>561</v>
      </c>
      <c r="AT767" s="193" t="s">
        <v>162</v>
      </c>
      <c r="AU767" s="193" t="s">
        <v>85</v>
      </c>
      <c r="AY767" s="19" t="s">
        <v>160</v>
      </c>
      <c r="BE767" s="194">
        <f>IF(N767="základní",J767,0)</f>
        <v>0</v>
      </c>
      <c r="BF767" s="194">
        <f>IF(N767="snížená",J767,0)</f>
        <v>0</v>
      </c>
      <c r="BG767" s="194">
        <f>IF(N767="zákl. přenesená",J767,0)</f>
        <v>0</v>
      </c>
      <c r="BH767" s="194">
        <f>IF(N767="sníž. přenesená",J767,0)</f>
        <v>0</v>
      </c>
      <c r="BI767" s="194">
        <f>IF(N767="nulová",J767,0)</f>
        <v>0</v>
      </c>
      <c r="BJ767" s="19" t="s">
        <v>83</v>
      </c>
      <c r="BK767" s="194">
        <f>ROUND(I767*H767,2)</f>
        <v>0</v>
      </c>
      <c r="BL767" s="19" t="s">
        <v>561</v>
      </c>
      <c r="BM767" s="193" t="s">
        <v>1050</v>
      </c>
    </row>
    <row r="768" s="12" customFormat="1" ht="22.8" customHeight="1">
      <c r="A768" s="12"/>
      <c r="B768" s="167"/>
      <c r="C768" s="12"/>
      <c r="D768" s="168" t="s">
        <v>75</v>
      </c>
      <c r="E768" s="178" t="s">
        <v>1051</v>
      </c>
      <c r="F768" s="178" t="s">
        <v>1052</v>
      </c>
      <c r="G768" s="12"/>
      <c r="H768" s="12"/>
      <c r="I768" s="170"/>
      <c r="J768" s="179">
        <f>BK768</f>
        <v>0</v>
      </c>
      <c r="K768" s="12"/>
      <c r="L768" s="167"/>
      <c r="M768" s="172"/>
      <c r="N768" s="173"/>
      <c r="O768" s="173"/>
      <c r="P768" s="174">
        <f>SUM(P769:P876)</f>
        <v>0</v>
      </c>
      <c r="Q768" s="173"/>
      <c r="R768" s="174">
        <f>SUM(R769:R876)</f>
        <v>2.4989143700000001</v>
      </c>
      <c r="S768" s="173"/>
      <c r="T768" s="175">
        <f>SUM(T769:T876)</f>
        <v>0.47481073000000007</v>
      </c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R768" s="168" t="s">
        <v>85</v>
      </c>
      <c r="AT768" s="176" t="s">
        <v>75</v>
      </c>
      <c r="AU768" s="176" t="s">
        <v>83</v>
      </c>
      <c r="AY768" s="168" t="s">
        <v>160</v>
      </c>
      <c r="BK768" s="177">
        <f>SUM(BK769:BK876)</f>
        <v>0</v>
      </c>
    </row>
    <row r="769" s="2" customFormat="1" ht="24.15" customHeight="1">
      <c r="A769" s="38"/>
      <c r="B769" s="180"/>
      <c r="C769" s="181" t="s">
        <v>1053</v>
      </c>
      <c r="D769" s="181" t="s">
        <v>162</v>
      </c>
      <c r="E769" s="182" t="s">
        <v>1054</v>
      </c>
      <c r="F769" s="183" t="s">
        <v>1055</v>
      </c>
      <c r="G769" s="184" t="s">
        <v>165</v>
      </c>
      <c r="H769" s="185">
        <v>545.51800000000003</v>
      </c>
      <c r="I769" s="186"/>
      <c r="J769" s="187">
        <f>ROUND(I769*H769,2)</f>
        <v>0</v>
      </c>
      <c r="K769" s="188"/>
      <c r="L769" s="39"/>
      <c r="M769" s="189" t="s">
        <v>1</v>
      </c>
      <c r="N769" s="190" t="s">
        <v>41</v>
      </c>
      <c r="O769" s="77"/>
      <c r="P769" s="191">
        <f>O769*H769</f>
        <v>0</v>
      </c>
      <c r="Q769" s="191">
        <v>0</v>
      </c>
      <c r="R769" s="191">
        <f>Q769*H769</f>
        <v>0</v>
      </c>
      <c r="S769" s="191">
        <v>0</v>
      </c>
      <c r="T769" s="192">
        <f>S769*H769</f>
        <v>0</v>
      </c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R769" s="193" t="s">
        <v>561</v>
      </c>
      <c r="AT769" s="193" t="s">
        <v>162</v>
      </c>
      <c r="AU769" s="193" t="s">
        <v>85</v>
      </c>
      <c r="AY769" s="19" t="s">
        <v>160</v>
      </c>
      <c r="BE769" s="194">
        <f>IF(N769="základní",J769,0)</f>
        <v>0</v>
      </c>
      <c r="BF769" s="194">
        <f>IF(N769="snížená",J769,0)</f>
        <v>0</v>
      </c>
      <c r="BG769" s="194">
        <f>IF(N769="zákl. přenesená",J769,0)</f>
        <v>0</v>
      </c>
      <c r="BH769" s="194">
        <f>IF(N769="sníž. přenesená",J769,0)</f>
        <v>0</v>
      </c>
      <c r="BI769" s="194">
        <f>IF(N769="nulová",J769,0)</f>
        <v>0</v>
      </c>
      <c r="BJ769" s="19" t="s">
        <v>83</v>
      </c>
      <c r="BK769" s="194">
        <f>ROUND(I769*H769,2)</f>
        <v>0</v>
      </c>
      <c r="BL769" s="19" t="s">
        <v>561</v>
      </c>
      <c r="BM769" s="193" t="s">
        <v>1056</v>
      </c>
    </row>
    <row r="770" s="13" customFormat="1">
      <c r="A770" s="13"/>
      <c r="B770" s="195"/>
      <c r="C770" s="13"/>
      <c r="D770" s="196" t="s">
        <v>168</v>
      </c>
      <c r="E770" s="197" t="s">
        <v>1</v>
      </c>
      <c r="F770" s="198" t="s">
        <v>339</v>
      </c>
      <c r="G770" s="13"/>
      <c r="H770" s="197" t="s">
        <v>1</v>
      </c>
      <c r="I770" s="199"/>
      <c r="J770" s="13"/>
      <c r="K770" s="13"/>
      <c r="L770" s="195"/>
      <c r="M770" s="200"/>
      <c r="N770" s="201"/>
      <c r="O770" s="201"/>
      <c r="P770" s="201"/>
      <c r="Q770" s="201"/>
      <c r="R770" s="201"/>
      <c r="S770" s="201"/>
      <c r="T770" s="202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197" t="s">
        <v>168</v>
      </c>
      <c r="AU770" s="197" t="s">
        <v>85</v>
      </c>
      <c r="AV770" s="13" t="s">
        <v>83</v>
      </c>
      <c r="AW770" s="13" t="s">
        <v>34</v>
      </c>
      <c r="AX770" s="13" t="s">
        <v>76</v>
      </c>
      <c r="AY770" s="197" t="s">
        <v>160</v>
      </c>
    </row>
    <row r="771" s="14" customFormat="1">
      <c r="A771" s="14"/>
      <c r="B771" s="203"/>
      <c r="C771" s="14"/>
      <c r="D771" s="196" t="s">
        <v>168</v>
      </c>
      <c r="E771" s="204" t="s">
        <v>1</v>
      </c>
      <c r="F771" s="205" t="s">
        <v>340</v>
      </c>
      <c r="G771" s="14"/>
      <c r="H771" s="206">
        <v>297.43000000000001</v>
      </c>
      <c r="I771" s="207"/>
      <c r="J771" s="14"/>
      <c r="K771" s="14"/>
      <c r="L771" s="203"/>
      <c r="M771" s="208"/>
      <c r="N771" s="209"/>
      <c r="O771" s="209"/>
      <c r="P771" s="209"/>
      <c r="Q771" s="209"/>
      <c r="R771" s="209"/>
      <c r="S771" s="209"/>
      <c r="T771" s="210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04" t="s">
        <v>168</v>
      </c>
      <c r="AU771" s="204" t="s">
        <v>85</v>
      </c>
      <c r="AV771" s="14" t="s">
        <v>85</v>
      </c>
      <c r="AW771" s="14" t="s">
        <v>34</v>
      </c>
      <c r="AX771" s="14" t="s">
        <v>76</v>
      </c>
      <c r="AY771" s="204" t="s">
        <v>160</v>
      </c>
    </row>
    <row r="772" s="16" customFormat="1">
      <c r="A772" s="16"/>
      <c r="B772" s="219"/>
      <c r="C772" s="16"/>
      <c r="D772" s="196" t="s">
        <v>168</v>
      </c>
      <c r="E772" s="220" t="s">
        <v>1</v>
      </c>
      <c r="F772" s="221" t="s">
        <v>184</v>
      </c>
      <c r="G772" s="16"/>
      <c r="H772" s="222">
        <v>297.43000000000001</v>
      </c>
      <c r="I772" s="223"/>
      <c r="J772" s="16"/>
      <c r="K772" s="16"/>
      <c r="L772" s="219"/>
      <c r="M772" s="224"/>
      <c r="N772" s="225"/>
      <c r="O772" s="225"/>
      <c r="P772" s="225"/>
      <c r="Q772" s="225"/>
      <c r="R772" s="225"/>
      <c r="S772" s="225"/>
      <c r="T772" s="226"/>
      <c r="U772" s="16"/>
      <c r="V772" s="16"/>
      <c r="W772" s="16"/>
      <c r="X772" s="16"/>
      <c r="Y772" s="16"/>
      <c r="Z772" s="16"/>
      <c r="AA772" s="16"/>
      <c r="AB772" s="16"/>
      <c r="AC772" s="16"/>
      <c r="AD772" s="16"/>
      <c r="AE772" s="16"/>
      <c r="AT772" s="220" t="s">
        <v>168</v>
      </c>
      <c r="AU772" s="220" t="s">
        <v>85</v>
      </c>
      <c r="AV772" s="16" t="s">
        <v>185</v>
      </c>
      <c r="AW772" s="16" t="s">
        <v>34</v>
      </c>
      <c r="AX772" s="16" t="s">
        <v>76</v>
      </c>
      <c r="AY772" s="220" t="s">
        <v>160</v>
      </c>
    </row>
    <row r="773" s="13" customFormat="1">
      <c r="A773" s="13"/>
      <c r="B773" s="195"/>
      <c r="C773" s="13"/>
      <c r="D773" s="196" t="s">
        <v>168</v>
      </c>
      <c r="E773" s="197" t="s">
        <v>1</v>
      </c>
      <c r="F773" s="198" t="s">
        <v>355</v>
      </c>
      <c r="G773" s="13"/>
      <c r="H773" s="197" t="s">
        <v>1</v>
      </c>
      <c r="I773" s="199"/>
      <c r="J773" s="13"/>
      <c r="K773" s="13"/>
      <c r="L773" s="195"/>
      <c r="M773" s="200"/>
      <c r="N773" s="201"/>
      <c r="O773" s="201"/>
      <c r="P773" s="201"/>
      <c r="Q773" s="201"/>
      <c r="R773" s="201"/>
      <c r="S773" s="201"/>
      <c r="T773" s="202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197" t="s">
        <v>168</v>
      </c>
      <c r="AU773" s="197" t="s">
        <v>85</v>
      </c>
      <c r="AV773" s="13" t="s">
        <v>83</v>
      </c>
      <c r="AW773" s="13" t="s">
        <v>34</v>
      </c>
      <c r="AX773" s="13" t="s">
        <v>76</v>
      </c>
      <c r="AY773" s="197" t="s">
        <v>160</v>
      </c>
    </row>
    <row r="774" s="14" customFormat="1">
      <c r="A774" s="14"/>
      <c r="B774" s="203"/>
      <c r="C774" s="14"/>
      <c r="D774" s="196" t="s">
        <v>168</v>
      </c>
      <c r="E774" s="204" t="s">
        <v>1</v>
      </c>
      <c r="F774" s="205" t="s">
        <v>356</v>
      </c>
      <c r="G774" s="14"/>
      <c r="H774" s="206">
        <v>296.39999999999998</v>
      </c>
      <c r="I774" s="207"/>
      <c r="J774" s="14"/>
      <c r="K774" s="14"/>
      <c r="L774" s="203"/>
      <c r="M774" s="208"/>
      <c r="N774" s="209"/>
      <c r="O774" s="209"/>
      <c r="P774" s="209"/>
      <c r="Q774" s="209"/>
      <c r="R774" s="209"/>
      <c r="S774" s="209"/>
      <c r="T774" s="210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04" t="s">
        <v>168</v>
      </c>
      <c r="AU774" s="204" t="s">
        <v>85</v>
      </c>
      <c r="AV774" s="14" t="s">
        <v>85</v>
      </c>
      <c r="AW774" s="14" t="s">
        <v>34</v>
      </c>
      <c r="AX774" s="14" t="s">
        <v>76</v>
      </c>
      <c r="AY774" s="204" t="s">
        <v>160</v>
      </c>
    </row>
    <row r="775" s="14" customFormat="1">
      <c r="A775" s="14"/>
      <c r="B775" s="203"/>
      <c r="C775" s="14"/>
      <c r="D775" s="196" t="s">
        <v>168</v>
      </c>
      <c r="E775" s="204" t="s">
        <v>1</v>
      </c>
      <c r="F775" s="205" t="s">
        <v>357</v>
      </c>
      <c r="G775" s="14"/>
      <c r="H775" s="206">
        <v>-44.952000000000005</v>
      </c>
      <c r="I775" s="207"/>
      <c r="J775" s="14"/>
      <c r="K775" s="14"/>
      <c r="L775" s="203"/>
      <c r="M775" s="208"/>
      <c r="N775" s="209"/>
      <c r="O775" s="209"/>
      <c r="P775" s="209"/>
      <c r="Q775" s="209"/>
      <c r="R775" s="209"/>
      <c r="S775" s="209"/>
      <c r="T775" s="210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04" t="s">
        <v>168</v>
      </c>
      <c r="AU775" s="204" t="s">
        <v>85</v>
      </c>
      <c r="AV775" s="14" t="s">
        <v>85</v>
      </c>
      <c r="AW775" s="14" t="s">
        <v>34</v>
      </c>
      <c r="AX775" s="14" t="s">
        <v>76</v>
      </c>
      <c r="AY775" s="204" t="s">
        <v>160</v>
      </c>
    </row>
    <row r="776" s="14" customFormat="1">
      <c r="A776" s="14"/>
      <c r="B776" s="203"/>
      <c r="C776" s="14"/>
      <c r="D776" s="196" t="s">
        <v>168</v>
      </c>
      <c r="E776" s="204" t="s">
        <v>1</v>
      </c>
      <c r="F776" s="205" t="s">
        <v>358</v>
      </c>
      <c r="G776" s="14"/>
      <c r="H776" s="206">
        <v>-3.3599999999999999</v>
      </c>
      <c r="I776" s="207"/>
      <c r="J776" s="14"/>
      <c r="K776" s="14"/>
      <c r="L776" s="203"/>
      <c r="M776" s="208"/>
      <c r="N776" s="209"/>
      <c r="O776" s="209"/>
      <c r="P776" s="209"/>
      <c r="Q776" s="209"/>
      <c r="R776" s="209"/>
      <c r="S776" s="209"/>
      <c r="T776" s="210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04" t="s">
        <v>168</v>
      </c>
      <c r="AU776" s="204" t="s">
        <v>85</v>
      </c>
      <c r="AV776" s="14" t="s">
        <v>85</v>
      </c>
      <c r="AW776" s="14" t="s">
        <v>34</v>
      </c>
      <c r="AX776" s="14" t="s">
        <v>76</v>
      </c>
      <c r="AY776" s="204" t="s">
        <v>160</v>
      </c>
    </row>
    <row r="777" s="16" customFormat="1">
      <c r="A777" s="16"/>
      <c r="B777" s="219"/>
      <c r="C777" s="16"/>
      <c r="D777" s="196" t="s">
        <v>168</v>
      </c>
      <c r="E777" s="220" t="s">
        <v>1</v>
      </c>
      <c r="F777" s="221" t="s">
        <v>184</v>
      </c>
      <c r="G777" s="16"/>
      <c r="H777" s="222">
        <v>248.08799999999997</v>
      </c>
      <c r="I777" s="223"/>
      <c r="J777" s="16"/>
      <c r="K777" s="16"/>
      <c r="L777" s="219"/>
      <c r="M777" s="224"/>
      <c r="N777" s="225"/>
      <c r="O777" s="225"/>
      <c r="P777" s="225"/>
      <c r="Q777" s="225"/>
      <c r="R777" s="225"/>
      <c r="S777" s="225"/>
      <c r="T777" s="226"/>
      <c r="U777" s="16"/>
      <c r="V777" s="16"/>
      <c r="W777" s="16"/>
      <c r="X777" s="16"/>
      <c r="Y777" s="16"/>
      <c r="Z777" s="16"/>
      <c r="AA777" s="16"/>
      <c r="AB777" s="16"/>
      <c r="AC777" s="16"/>
      <c r="AD777" s="16"/>
      <c r="AE777" s="16"/>
      <c r="AT777" s="220" t="s">
        <v>168</v>
      </c>
      <c r="AU777" s="220" t="s">
        <v>85</v>
      </c>
      <c r="AV777" s="16" t="s">
        <v>185</v>
      </c>
      <c r="AW777" s="16" t="s">
        <v>34</v>
      </c>
      <c r="AX777" s="16" t="s">
        <v>76</v>
      </c>
      <c r="AY777" s="220" t="s">
        <v>160</v>
      </c>
    </row>
    <row r="778" s="15" customFormat="1">
      <c r="A778" s="15"/>
      <c r="B778" s="211"/>
      <c r="C778" s="15"/>
      <c r="D778" s="196" t="s">
        <v>168</v>
      </c>
      <c r="E778" s="212" t="s">
        <v>1</v>
      </c>
      <c r="F778" s="213" t="s">
        <v>171</v>
      </c>
      <c r="G778" s="15"/>
      <c r="H778" s="214">
        <v>545.51799999999992</v>
      </c>
      <c r="I778" s="215"/>
      <c r="J778" s="15"/>
      <c r="K778" s="15"/>
      <c r="L778" s="211"/>
      <c r="M778" s="216"/>
      <c r="N778" s="217"/>
      <c r="O778" s="217"/>
      <c r="P778" s="217"/>
      <c r="Q778" s="217"/>
      <c r="R778" s="217"/>
      <c r="S778" s="217"/>
      <c r="T778" s="218"/>
      <c r="U778" s="15"/>
      <c r="V778" s="15"/>
      <c r="W778" s="15"/>
      <c r="X778" s="15"/>
      <c r="Y778" s="15"/>
      <c r="Z778" s="15"/>
      <c r="AA778" s="15"/>
      <c r="AB778" s="15"/>
      <c r="AC778" s="15"/>
      <c r="AD778" s="15"/>
      <c r="AE778" s="15"/>
      <c r="AT778" s="212" t="s">
        <v>168</v>
      </c>
      <c r="AU778" s="212" t="s">
        <v>85</v>
      </c>
      <c r="AV778" s="15" t="s">
        <v>166</v>
      </c>
      <c r="AW778" s="15" t="s">
        <v>34</v>
      </c>
      <c r="AX778" s="15" t="s">
        <v>83</v>
      </c>
      <c r="AY778" s="212" t="s">
        <v>160</v>
      </c>
    </row>
    <row r="779" s="2" customFormat="1" ht="24.15" customHeight="1">
      <c r="A779" s="38"/>
      <c r="B779" s="180"/>
      <c r="C779" s="181" t="s">
        <v>1057</v>
      </c>
      <c r="D779" s="181" t="s">
        <v>162</v>
      </c>
      <c r="E779" s="182" t="s">
        <v>1058</v>
      </c>
      <c r="F779" s="183" t="s">
        <v>1059</v>
      </c>
      <c r="G779" s="184" t="s">
        <v>165</v>
      </c>
      <c r="H779" s="185">
        <v>928.06500000000005</v>
      </c>
      <c r="I779" s="186"/>
      <c r="J779" s="187">
        <f>ROUND(I779*H779,2)</f>
        <v>0</v>
      </c>
      <c r="K779" s="188"/>
      <c r="L779" s="39"/>
      <c r="M779" s="189" t="s">
        <v>1</v>
      </c>
      <c r="N779" s="190" t="s">
        <v>41</v>
      </c>
      <c r="O779" s="77"/>
      <c r="P779" s="191">
        <f>O779*H779</f>
        <v>0</v>
      </c>
      <c r="Q779" s="191">
        <v>0</v>
      </c>
      <c r="R779" s="191">
        <f>Q779*H779</f>
        <v>0</v>
      </c>
      <c r="S779" s="191">
        <v>0</v>
      </c>
      <c r="T779" s="192">
        <f>S779*H779</f>
        <v>0</v>
      </c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R779" s="193" t="s">
        <v>561</v>
      </c>
      <c r="AT779" s="193" t="s">
        <v>162</v>
      </c>
      <c r="AU779" s="193" t="s">
        <v>85</v>
      </c>
      <c r="AY779" s="19" t="s">
        <v>160</v>
      </c>
      <c r="BE779" s="194">
        <f>IF(N779="základní",J779,0)</f>
        <v>0</v>
      </c>
      <c r="BF779" s="194">
        <f>IF(N779="snížená",J779,0)</f>
        <v>0</v>
      </c>
      <c r="BG779" s="194">
        <f>IF(N779="zákl. přenesená",J779,0)</f>
        <v>0</v>
      </c>
      <c r="BH779" s="194">
        <f>IF(N779="sníž. přenesená",J779,0)</f>
        <v>0</v>
      </c>
      <c r="BI779" s="194">
        <f>IF(N779="nulová",J779,0)</f>
        <v>0</v>
      </c>
      <c r="BJ779" s="19" t="s">
        <v>83</v>
      </c>
      <c r="BK779" s="194">
        <f>ROUND(I779*H779,2)</f>
        <v>0</v>
      </c>
      <c r="BL779" s="19" t="s">
        <v>561</v>
      </c>
      <c r="BM779" s="193" t="s">
        <v>1060</v>
      </c>
    </row>
    <row r="780" s="13" customFormat="1">
      <c r="A780" s="13"/>
      <c r="B780" s="195"/>
      <c r="C780" s="13"/>
      <c r="D780" s="196" t="s">
        <v>168</v>
      </c>
      <c r="E780" s="197" t="s">
        <v>1</v>
      </c>
      <c r="F780" s="198" t="s">
        <v>339</v>
      </c>
      <c r="G780" s="13"/>
      <c r="H780" s="197" t="s">
        <v>1</v>
      </c>
      <c r="I780" s="199"/>
      <c r="J780" s="13"/>
      <c r="K780" s="13"/>
      <c r="L780" s="195"/>
      <c r="M780" s="200"/>
      <c r="N780" s="201"/>
      <c r="O780" s="201"/>
      <c r="P780" s="201"/>
      <c r="Q780" s="201"/>
      <c r="R780" s="201"/>
      <c r="S780" s="201"/>
      <c r="T780" s="202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197" t="s">
        <v>168</v>
      </c>
      <c r="AU780" s="197" t="s">
        <v>85</v>
      </c>
      <c r="AV780" s="13" t="s">
        <v>83</v>
      </c>
      <c r="AW780" s="13" t="s">
        <v>34</v>
      </c>
      <c r="AX780" s="13" t="s">
        <v>76</v>
      </c>
      <c r="AY780" s="197" t="s">
        <v>160</v>
      </c>
    </row>
    <row r="781" s="14" customFormat="1">
      <c r="A781" s="14"/>
      <c r="B781" s="203"/>
      <c r="C781" s="14"/>
      <c r="D781" s="196" t="s">
        <v>168</v>
      </c>
      <c r="E781" s="204" t="s">
        <v>1</v>
      </c>
      <c r="F781" s="205" t="s">
        <v>341</v>
      </c>
      <c r="G781" s="14"/>
      <c r="H781" s="206">
        <v>291.19999999999999</v>
      </c>
      <c r="I781" s="207"/>
      <c r="J781" s="14"/>
      <c r="K781" s="14"/>
      <c r="L781" s="203"/>
      <c r="M781" s="208"/>
      <c r="N781" s="209"/>
      <c r="O781" s="209"/>
      <c r="P781" s="209"/>
      <c r="Q781" s="209"/>
      <c r="R781" s="209"/>
      <c r="S781" s="209"/>
      <c r="T781" s="210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04" t="s">
        <v>168</v>
      </c>
      <c r="AU781" s="204" t="s">
        <v>85</v>
      </c>
      <c r="AV781" s="14" t="s">
        <v>85</v>
      </c>
      <c r="AW781" s="14" t="s">
        <v>34</v>
      </c>
      <c r="AX781" s="14" t="s">
        <v>76</v>
      </c>
      <c r="AY781" s="204" t="s">
        <v>160</v>
      </c>
    </row>
    <row r="782" s="16" customFormat="1">
      <c r="A782" s="16"/>
      <c r="B782" s="219"/>
      <c r="C782" s="16"/>
      <c r="D782" s="196" t="s">
        <v>168</v>
      </c>
      <c r="E782" s="220" t="s">
        <v>1</v>
      </c>
      <c r="F782" s="221" t="s">
        <v>184</v>
      </c>
      <c r="G782" s="16"/>
      <c r="H782" s="222">
        <v>291.19999999999999</v>
      </c>
      <c r="I782" s="223"/>
      <c r="J782" s="16"/>
      <c r="K782" s="16"/>
      <c r="L782" s="219"/>
      <c r="M782" s="224"/>
      <c r="N782" s="225"/>
      <c r="O782" s="225"/>
      <c r="P782" s="225"/>
      <c r="Q782" s="225"/>
      <c r="R782" s="225"/>
      <c r="S782" s="225"/>
      <c r="T782" s="226"/>
      <c r="U782" s="16"/>
      <c r="V782" s="16"/>
      <c r="W782" s="16"/>
      <c r="X782" s="16"/>
      <c r="Y782" s="16"/>
      <c r="Z782" s="16"/>
      <c r="AA782" s="16"/>
      <c r="AB782" s="16"/>
      <c r="AC782" s="16"/>
      <c r="AD782" s="16"/>
      <c r="AE782" s="16"/>
      <c r="AT782" s="220" t="s">
        <v>168</v>
      </c>
      <c r="AU782" s="220" t="s">
        <v>85</v>
      </c>
      <c r="AV782" s="16" t="s">
        <v>185</v>
      </c>
      <c r="AW782" s="16" t="s">
        <v>34</v>
      </c>
      <c r="AX782" s="16" t="s">
        <v>76</v>
      </c>
      <c r="AY782" s="220" t="s">
        <v>160</v>
      </c>
    </row>
    <row r="783" s="13" customFormat="1">
      <c r="A783" s="13"/>
      <c r="B783" s="195"/>
      <c r="C783" s="13"/>
      <c r="D783" s="196" t="s">
        <v>168</v>
      </c>
      <c r="E783" s="197" t="s">
        <v>1</v>
      </c>
      <c r="F783" s="198" t="s">
        <v>355</v>
      </c>
      <c r="G783" s="13"/>
      <c r="H783" s="197" t="s">
        <v>1</v>
      </c>
      <c r="I783" s="199"/>
      <c r="J783" s="13"/>
      <c r="K783" s="13"/>
      <c r="L783" s="195"/>
      <c r="M783" s="200"/>
      <c r="N783" s="201"/>
      <c r="O783" s="201"/>
      <c r="P783" s="201"/>
      <c r="Q783" s="201"/>
      <c r="R783" s="201"/>
      <c r="S783" s="201"/>
      <c r="T783" s="202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197" t="s">
        <v>168</v>
      </c>
      <c r="AU783" s="197" t="s">
        <v>85</v>
      </c>
      <c r="AV783" s="13" t="s">
        <v>83</v>
      </c>
      <c r="AW783" s="13" t="s">
        <v>34</v>
      </c>
      <c r="AX783" s="13" t="s">
        <v>76</v>
      </c>
      <c r="AY783" s="197" t="s">
        <v>160</v>
      </c>
    </row>
    <row r="784" s="14" customFormat="1">
      <c r="A784" s="14"/>
      <c r="B784" s="203"/>
      <c r="C784" s="14"/>
      <c r="D784" s="196" t="s">
        <v>168</v>
      </c>
      <c r="E784" s="204" t="s">
        <v>1</v>
      </c>
      <c r="F784" s="205" t="s">
        <v>359</v>
      </c>
      <c r="G784" s="14"/>
      <c r="H784" s="206">
        <v>469.30000000000001</v>
      </c>
      <c r="I784" s="207"/>
      <c r="J784" s="14"/>
      <c r="K784" s="14"/>
      <c r="L784" s="203"/>
      <c r="M784" s="208"/>
      <c r="N784" s="209"/>
      <c r="O784" s="209"/>
      <c r="P784" s="209"/>
      <c r="Q784" s="209"/>
      <c r="R784" s="209"/>
      <c r="S784" s="209"/>
      <c r="T784" s="210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04" t="s">
        <v>168</v>
      </c>
      <c r="AU784" s="204" t="s">
        <v>85</v>
      </c>
      <c r="AV784" s="14" t="s">
        <v>85</v>
      </c>
      <c r="AW784" s="14" t="s">
        <v>34</v>
      </c>
      <c r="AX784" s="14" t="s">
        <v>76</v>
      </c>
      <c r="AY784" s="204" t="s">
        <v>160</v>
      </c>
    </row>
    <row r="785" s="14" customFormat="1">
      <c r="A785" s="14"/>
      <c r="B785" s="203"/>
      <c r="C785" s="14"/>
      <c r="D785" s="196" t="s">
        <v>168</v>
      </c>
      <c r="E785" s="204" t="s">
        <v>1</v>
      </c>
      <c r="F785" s="205" t="s">
        <v>360</v>
      </c>
      <c r="G785" s="14"/>
      <c r="H785" s="206">
        <v>-52.359999999999999</v>
      </c>
      <c r="I785" s="207"/>
      <c r="J785" s="14"/>
      <c r="K785" s="14"/>
      <c r="L785" s="203"/>
      <c r="M785" s="208"/>
      <c r="N785" s="209"/>
      <c r="O785" s="209"/>
      <c r="P785" s="209"/>
      <c r="Q785" s="209"/>
      <c r="R785" s="209"/>
      <c r="S785" s="209"/>
      <c r="T785" s="210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04" t="s">
        <v>168</v>
      </c>
      <c r="AU785" s="204" t="s">
        <v>85</v>
      </c>
      <c r="AV785" s="14" t="s">
        <v>85</v>
      </c>
      <c r="AW785" s="14" t="s">
        <v>34</v>
      </c>
      <c r="AX785" s="14" t="s">
        <v>76</v>
      </c>
      <c r="AY785" s="204" t="s">
        <v>160</v>
      </c>
    </row>
    <row r="786" s="14" customFormat="1">
      <c r="A786" s="14"/>
      <c r="B786" s="203"/>
      <c r="C786" s="14"/>
      <c r="D786" s="196" t="s">
        <v>168</v>
      </c>
      <c r="E786" s="204" t="s">
        <v>1</v>
      </c>
      <c r="F786" s="205" t="s">
        <v>361</v>
      </c>
      <c r="G786" s="14"/>
      <c r="H786" s="206">
        <v>219.92499999999998</v>
      </c>
      <c r="I786" s="207"/>
      <c r="J786" s="14"/>
      <c r="K786" s="14"/>
      <c r="L786" s="203"/>
      <c r="M786" s="208"/>
      <c r="N786" s="209"/>
      <c r="O786" s="209"/>
      <c r="P786" s="209"/>
      <c r="Q786" s="209"/>
      <c r="R786" s="209"/>
      <c r="S786" s="209"/>
      <c r="T786" s="210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04" t="s">
        <v>168</v>
      </c>
      <c r="AU786" s="204" t="s">
        <v>85</v>
      </c>
      <c r="AV786" s="14" t="s">
        <v>85</v>
      </c>
      <c r="AW786" s="14" t="s">
        <v>34</v>
      </c>
      <c r="AX786" s="14" t="s">
        <v>76</v>
      </c>
      <c r="AY786" s="204" t="s">
        <v>160</v>
      </c>
    </row>
    <row r="787" s="16" customFormat="1">
      <c r="A787" s="16"/>
      <c r="B787" s="219"/>
      <c r="C787" s="16"/>
      <c r="D787" s="196" t="s">
        <v>168</v>
      </c>
      <c r="E787" s="220" t="s">
        <v>1</v>
      </c>
      <c r="F787" s="221" t="s">
        <v>184</v>
      </c>
      <c r="G787" s="16"/>
      <c r="H787" s="222">
        <v>636.86500000000001</v>
      </c>
      <c r="I787" s="223"/>
      <c r="J787" s="16"/>
      <c r="K787" s="16"/>
      <c r="L787" s="219"/>
      <c r="M787" s="224"/>
      <c r="N787" s="225"/>
      <c r="O787" s="225"/>
      <c r="P787" s="225"/>
      <c r="Q787" s="225"/>
      <c r="R787" s="225"/>
      <c r="S787" s="225"/>
      <c r="T787" s="226"/>
      <c r="U787" s="16"/>
      <c r="V787" s="16"/>
      <c r="W787" s="16"/>
      <c r="X787" s="16"/>
      <c r="Y787" s="16"/>
      <c r="Z787" s="16"/>
      <c r="AA787" s="16"/>
      <c r="AB787" s="16"/>
      <c r="AC787" s="16"/>
      <c r="AD787" s="16"/>
      <c r="AE787" s="16"/>
      <c r="AT787" s="220" t="s">
        <v>168</v>
      </c>
      <c r="AU787" s="220" t="s">
        <v>85</v>
      </c>
      <c r="AV787" s="16" t="s">
        <v>185</v>
      </c>
      <c r="AW787" s="16" t="s">
        <v>34</v>
      </c>
      <c r="AX787" s="16" t="s">
        <v>76</v>
      </c>
      <c r="AY787" s="220" t="s">
        <v>160</v>
      </c>
    </row>
    <row r="788" s="15" customFormat="1">
      <c r="A788" s="15"/>
      <c r="B788" s="211"/>
      <c r="C788" s="15"/>
      <c r="D788" s="196" t="s">
        <v>168</v>
      </c>
      <c r="E788" s="212" t="s">
        <v>1</v>
      </c>
      <c r="F788" s="213" t="s">
        <v>171</v>
      </c>
      <c r="G788" s="15"/>
      <c r="H788" s="214">
        <v>928.06499999999994</v>
      </c>
      <c r="I788" s="215"/>
      <c r="J788" s="15"/>
      <c r="K788" s="15"/>
      <c r="L788" s="211"/>
      <c r="M788" s="216"/>
      <c r="N788" s="217"/>
      <c r="O788" s="217"/>
      <c r="P788" s="217"/>
      <c r="Q788" s="217"/>
      <c r="R788" s="217"/>
      <c r="S788" s="217"/>
      <c r="T788" s="218"/>
      <c r="U788" s="15"/>
      <c r="V788" s="15"/>
      <c r="W788" s="15"/>
      <c r="X788" s="15"/>
      <c r="Y788" s="15"/>
      <c r="Z788" s="15"/>
      <c r="AA788" s="15"/>
      <c r="AB788" s="15"/>
      <c r="AC788" s="15"/>
      <c r="AD788" s="15"/>
      <c r="AE788" s="15"/>
      <c r="AT788" s="212" t="s">
        <v>168</v>
      </c>
      <c r="AU788" s="212" t="s">
        <v>85</v>
      </c>
      <c r="AV788" s="15" t="s">
        <v>166</v>
      </c>
      <c r="AW788" s="15" t="s">
        <v>34</v>
      </c>
      <c r="AX788" s="15" t="s">
        <v>83</v>
      </c>
      <c r="AY788" s="212" t="s">
        <v>160</v>
      </c>
    </row>
    <row r="789" s="2" customFormat="1" ht="16.5" customHeight="1">
      <c r="A789" s="38"/>
      <c r="B789" s="180"/>
      <c r="C789" s="181" t="s">
        <v>1061</v>
      </c>
      <c r="D789" s="181" t="s">
        <v>162</v>
      </c>
      <c r="E789" s="182" t="s">
        <v>1062</v>
      </c>
      <c r="F789" s="183" t="s">
        <v>1063</v>
      </c>
      <c r="G789" s="184" t="s">
        <v>165</v>
      </c>
      <c r="H789" s="185">
        <v>545.51800000000003</v>
      </c>
      <c r="I789" s="186"/>
      <c r="J789" s="187">
        <f>ROUND(I789*H789,2)</f>
        <v>0</v>
      </c>
      <c r="K789" s="188"/>
      <c r="L789" s="39"/>
      <c r="M789" s="189" t="s">
        <v>1</v>
      </c>
      <c r="N789" s="190" t="s">
        <v>41</v>
      </c>
      <c r="O789" s="77"/>
      <c r="P789" s="191">
        <f>O789*H789</f>
        <v>0</v>
      </c>
      <c r="Q789" s="191">
        <v>0.001</v>
      </c>
      <c r="R789" s="191">
        <f>Q789*H789</f>
        <v>0.54551800000000006</v>
      </c>
      <c r="S789" s="191">
        <v>0.00031</v>
      </c>
      <c r="T789" s="192">
        <f>S789*H789</f>
        <v>0.16911058000000001</v>
      </c>
      <c r="U789" s="38"/>
      <c r="V789" s="38"/>
      <c r="W789" s="38"/>
      <c r="X789" s="38"/>
      <c r="Y789" s="38"/>
      <c r="Z789" s="38"/>
      <c r="AA789" s="38"/>
      <c r="AB789" s="38"/>
      <c r="AC789" s="38"/>
      <c r="AD789" s="38"/>
      <c r="AE789" s="38"/>
      <c r="AR789" s="193" t="s">
        <v>561</v>
      </c>
      <c r="AT789" s="193" t="s">
        <v>162</v>
      </c>
      <c r="AU789" s="193" t="s">
        <v>85</v>
      </c>
      <c r="AY789" s="19" t="s">
        <v>160</v>
      </c>
      <c r="BE789" s="194">
        <f>IF(N789="základní",J789,0)</f>
        <v>0</v>
      </c>
      <c r="BF789" s="194">
        <f>IF(N789="snížená",J789,0)</f>
        <v>0</v>
      </c>
      <c r="BG789" s="194">
        <f>IF(N789="zákl. přenesená",J789,0)</f>
        <v>0</v>
      </c>
      <c r="BH789" s="194">
        <f>IF(N789="sníž. přenesená",J789,0)</f>
        <v>0</v>
      </c>
      <c r="BI789" s="194">
        <f>IF(N789="nulová",J789,0)</f>
        <v>0</v>
      </c>
      <c r="BJ789" s="19" t="s">
        <v>83</v>
      </c>
      <c r="BK789" s="194">
        <f>ROUND(I789*H789,2)</f>
        <v>0</v>
      </c>
      <c r="BL789" s="19" t="s">
        <v>561</v>
      </c>
      <c r="BM789" s="193" t="s">
        <v>1064</v>
      </c>
    </row>
    <row r="790" s="13" customFormat="1">
      <c r="A790" s="13"/>
      <c r="B790" s="195"/>
      <c r="C790" s="13"/>
      <c r="D790" s="196" t="s">
        <v>168</v>
      </c>
      <c r="E790" s="197" t="s">
        <v>1</v>
      </c>
      <c r="F790" s="198" t="s">
        <v>339</v>
      </c>
      <c r="G790" s="13"/>
      <c r="H790" s="197" t="s">
        <v>1</v>
      </c>
      <c r="I790" s="199"/>
      <c r="J790" s="13"/>
      <c r="K790" s="13"/>
      <c r="L790" s="195"/>
      <c r="M790" s="200"/>
      <c r="N790" s="201"/>
      <c r="O790" s="201"/>
      <c r="P790" s="201"/>
      <c r="Q790" s="201"/>
      <c r="R790" s="201"/>
      <c r="S790" s="201"/>
      <c r="T790" s="202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197" t="s">
        <v>168</v>
      </c>
      <c r="AU790" s="197" t="s">
        <v>85</v>
      </c>
      <c r="AV790" s="13" t="s">
        <v>83</v>
      </c>
      <c r="AW790" s="13" t="s">
        <v>34</v>
      </c>
      <c r="AX790" s="13" t="s">
        <v>76</v>
      </c>
      <c r="AY790" s="197" t="s">
        <v>160</v>
      </c>
    </row>
    <row r="791" s="14" customFormat="1">
      <c r="A791" s="14"/>
      <c r="B791" s="203"/>
      <c r="C791" s="14"/>
      <c r="D791" s="196" t="s">
        <v>168</v>
      </c>
      <c r="E791" s="204" t="s">
        <v>1</v>
      </c>
      <c r="F791" s="205" t="s">
        <v>340</v>
      </c>
      <c r="G791" s="14"/>
      <c r="H791" s="206">
        <v>297.43000000000001</v>
      </c>
      <c r="I791" s="207"/>
      <c r="J791" s="14"/>
      <c r="K791" s="14"/>
      <c r="L791" s="203"/>
      <c r="M791" s="208"/>
      <c r="N791" s="209"/>
      <c r="O791" s="209"/>
      <c r="P791" s="209"/>
      <c r="Q791" s="209"/>
      <c r="R791" s="209"/>
      <c r="S791" s="209"/>
      <c r="T791" s="210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04" t="s">
        <v>168</v>
      </c>
      <c r="AU791" s="204" t="s">
        <v>85</v>
      </c>
      <c r="AV791" s="14" t="s">
        <v>85</v>
      </c>
      <c r="AW791" s="14" t="s">
        <v>34</v>
      </c>
      <c r="AX791" s="14" t="s">
        <v>76</v>
      </c>
      <c r="AY791" s="204" t="s">
        <v>160</v>
      </c>
    </row>
    <row r="792" s="16" customFormat="1">
      <c r="A792" s="16"/>
      <c r="B792" s="219"/>
      <c r="C792" s="16"/>
      <c r="D792" s="196" t="s">
        <v>168</v>
      </c>
      <c r="E792" s="220" t="s">
        <v>1</v>
      </c>
      <c r="F792" s="221" t="s">
        <v>184</v>
      </c>
      <c r="G792" s="16"/>
      <c r="H792" s="222">
        <v>297.43000000000001</v>
      </c>
      <c r="I792" s="223"/>
      <c r="J792" s="16"/>
      <c r="K792" s="16"/>
      <c r="L792" s="219"/>
      <c r="M792" s="224"/>
      <c r="N792" s="225"/>
      <c r="O792" s="225"/>
      <c r="P792" s="225"/>
      <c r="Q792" s="225"/>
      <c r="R792" s="225"/>
      <c r="S792" s="225"/>
      <c r="T792" s="226"/>
      <c r="U792" s="16"/>
      <c r="V792" s="16"/>
      <c r="W792" s="16"/>
      <c r="X792" s="16"/>
      <c r="Y792" s="16"/>
      <c r="Z792" s="16"/>
      <c r="AA792" s="16"/>
      <c r="AB792" s="16"/>
      <c r="AC792" s="16"/>
      <c r="AD792" s="16"/>
      <c r="AE792" s="16"/>
      <c r="AT792" s="220" t="s">
        <v>168</v>
      </c>
      <c r="AU792" s="220" t="s">
        <v>85</v>
      </c>
      <c r="AV792" s="16" t="s">
        <v>185</v>
      </c>
      <c r="AW792" s="16" t="s">
        <v>34</v>
      </c>
      <c r="AX792" s="16" t="s">
        <v>76</v>
      </c>
      <c r="AY792" s="220" t="s">
        <v>160</v>
      </c>
    </row>
    <row r="793" s="13" customFormat="1">
      <c r="A793" s="13"/>
      <c r="B793" s="195"/>
      <c r="C793" s="13"/>
      <c r="D793" s="196" t="s">
        <v>168</v>
      </c>
      <c r="E793" s="197" t="s">
        <v>1</v>
      </c>
      <c r="F793" s="198" t="s">
        <v>355</v>
      </c>
      <c r="G793" s="13"/>
      <c r="H793" s="197" t="s">
        <v>1</v>
      </c>
      <c r="I793" s="199"/>
      <c r="J793" s="13"/>
      <c r="K793" s="13"/>
      <c r="L793" s="195"/>
      <c r="M793" s="200"/>
      <c r="N793" s="201"/>
      <c r="O793" s="201"/>
      <c r="P793" s="201"/>
      <c r="Q793" s="201"/>
      <c r="R793" s="201"/>
      <c r="S793" s="201"/>
      <c r="T793" s="202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197" t="s">
        <v>168</v>
      </c>
      <c r="AU793" s="197" t="s">
        <v>85</v>
      </c>
      <c r="AV793" s="13" t="s">
        <v>83</v>
      </c>
      <c r="AW793" s="13" t="s">
        <v>34</v>
      </c>
      <c r="AX793" s="13" t="s">
        <v>76</v>
      </c>
      <c r="AY793" s="197" t="s">
        <v>160</v>
      </c>
    </row>
    <row r="794" s="14" customFormat="1">
      <c r="A794" s="14"/>
      <c r="B794" s="203"/>
      <c r="C794" s="14"/>
      <c r="D794" s="196" t="s">
        <v>168</v>
      </c>
      <c r="E794" s="204" t="s">
        <v>1</v>
      </c>
      <c r="F794" s="205" t="s">
        <v>356</v>
      </c>
      <c r="G794" s="14"/>
      <c r="H794" s="206">
        <v>296.39999999999998</v>
      </c>
      <c r="I794" s="207"/>
      <c r="J794" s="14"/>
      <c r="K794" s="14"/>
      <c r="L794" s="203"/>
      <c r="M794" s="208"/>
      <c r="N794" s="209"/>
      <c r="O794" s="209"/>
      <c r="P794" s="209"/>
      <c r="Q794" s="209"/>
      <c r="R794" s="209"/>
      <c r="S794" s="209"/>
      <c r="T794" s="210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04" t="s">
        <v>168</v>
      </c>
      <c r="AU794" s="204" t="s">
        <v>85</v>
      </c>
      <c r="AV794" s="14" t="s">
        <v>85</v>
      </c>
      <c r="AW794" s="14" t="s">
        <v>34</v>
      </c>
      <c r="AX794" s="14" t="s">
        <v>76</v>
      </c>
      <c r="AY794" s="204" t="s">
        <v>160</v>
      </c>
    </row>
    <row r="795" s="14" customFormat="1">
      <c r="A795" s="14"/>
      <c r="B795" s="203"/>
      <c r="C795" s="14"/>
      <c r="D795" s="196" t="s">
        <v>168</v>
      </c>
      <c r="E795" s="204" t="s">
        <v>1</v>
      </c>
      <c r="F795" s="205" t="s">
        <v>357</v>
      </c>
      <c r="G795" s="14"/>
      <c r="H795" s="206">
        <v>-44.952000000000005</v>
      </c>
      <c r="I795" s="207"/>
      <c r="J795" s="14"/>
      <c r="K795" s="14"/>
      <c r="L795" s="203"/>
      <c r="M795" s="208"/>
      <c r="N795" s="209"/>
      <c r="O795" s="209"/>
      <c r="P795" s="209"/>
      <c r="Q795" s="209"/>
      <c r="R795" s="209"/>
      <c r="S795" s="209"/>
      <c r="T795" s="210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04" t="s">
        <v>168</v>
      </c>
      <c r="AU795" s="204" t="s">
        <v>85</v>
      </c>
      <c r="AV795" s="14" t="s">
        <v>85</v>
      </c>
      <c r="AW795" s="14" t="s">
        <v>34</v>
      </c>
      <c r="AX795" s="14" t="s">
        <v>76</v>
      </c>
      <c r="AY795" s="204" t="s">
        <v>160</v>
      </c>
    </row>
    <row r="796" s="14" customFormat="1">
      <c r="A796" s="14"/>
      <c r="B796" s="203"/>
      <c r="C796" s="14"/>
      <c r="D796" s="196" t="s">
        <v>168</v>
      </c>
      <c r="E796" s="204" t="s">
        <v>1</v>
      </c>
      <c r="F796" s="205" t="s">
        <v>358</v>
      </c>
      <c r="G796" s="14"/>
      <c r="H796" s="206">
        <v>-3.3599999999999999</v>
      </c>
      <c r="I796" s="207"/>
      <c r="J796" s="14"/>
      <c r="K796" s="14"/>
      <c r="L796" s="203"/>
      <c r="M796" s="208"/>
      <c r="N796" s="209"/>
      <c r="O796" s="209"/>
      <c r="P796" s="209"/>
      <c r="Q796" s="209"/>
      <c r="R796" s="209"/>
      <c r="S796" s="209"/>
      <c r="T796" s="210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04" t="s">
        <v>168</v>
      </c>
      <c r="AU796" s="204" t="s">
        <v>85</v>
      </c>
      <c r="AV796" s="14" t="s">
        <v>85</v>
      </c>
      <c r="AW796" s="14" t="s">
        <v>34</v>
      </c>
      <c r="AX796" s="14" t="s">
        <v>76</v>
      </c>
      <c r="AY796" s="204" t="s">
        <v>160</v>
      </c>
    </row>
    <row r="797" s="16" customFormat="1">
      <c r="A797" s="16"/>
      <c r="B797" s="219"/>
      <c r="C797" s="16"/>
      <c r="D797" s="196" t="s">
        <v>168</v>
      </c>
      <c r="E797" s="220" t="s">
        <v>1</v>
      </c>
      <c r="F797" s="221" t="s">
        <v>184</v>
      </c>
      <c r="G797" s="16"/>
      <c r="H797" s="222">
        <v>248.08799999999997</v>
      </c>
      <c r="I797" s="223"/>
      <c r="J797" s="16"/>
      <c r="K797" s="16"/>
      <c r="L797" s="219"/>
      <c r="M797" s="224"/>
      <c r="N797" s="225"/>
      <c r="O797" s="225"/>
      <c r="P797" s="225"/>
      <c r="Q797" s="225"/>
      <c r="R797" s="225"/>
      <c r="S797" s="225"/>
      <c r="T797" s="226"/>
      <c r="U797" s="16"/>
      <c r="V797" s="16"/>
      <c r="W797" s="16"/>
      <c r="X797" s="16"/>
      <c r="Y797" s="16"/>
      <c r="Z797" s="16"/>
      <c r="AA797" s="16"/>
      <c r="AB797" s="16"/>
      <c r="AC797" s="16"/>
      <c r="AD797" s="16"/>
      <c r="AE797" s="16"/>
      <c r="AT797" s="220" t="s">
        <v>168</v>
      </c>
      <c r="AU797" s="220" t="s">
        <v>85</v>
      </c>
      <c r="AV797" s="16" t="s">
        <v>185</v>
      </c>
      <c r="AW797" s="16" t="s">
        <v>34</v>
      </c>
      <c r="AX797" s="16" t="s">
        <v>76</v>
      </c>
      <c r="AY797" s="220" t="s">
        <v>160</v>
      </c>
    </row>
    <row r="798" s="15" customFormat="1">
      <c r="A798" s="15"/>
      <c r="B798" s="211"/>
      <c r="C798" s="15"/>
      <c r="D798" s="196" t="s">
        <v>168</v>
      </c>
      <c r="E798" s="212" t="s">
        <v>1</v>
      </c>
      <c r="F798" s="213" t="s">
        <v>171</v>
      </c>
      <c r="G798" s="15"/>
      <c r="H798" s="214">
        <v>545.51799999999992</v>
      </c>
      <c r="I798" s="215"/>
      <c r="J798" s="15"/>
      <c r="K798" s="15"/>
      <c r="L798" s="211"/>
      <c r="M798" s="216"/>
      <c r="N798" s="217"/>
      <c r="O798" s="217"/>
      <c r="P798" s="217"/>
      <c r="Q798" s="217"/>
      <c r="R798" s="217"/>
      <c r="S798" s="217"/>
      <c r="T798" s="218"/>
      <c r="U798" s="15"/>
      <c r="V798" s="15"/>
      <c r="W798" s="15"/>
      <c r="X798" s="15"/>
      <c r="Y798" s="15"/>
      <c r="Z798" s="15"/>
      <c r="AA798" s="15"/>
      <c r="AB798" s="15"/>
      <c r="AC798" s="15"/>
      <c r="AD798" s="15"/>
      <c r="AE798" s="15"/>
      <c r="AT798" s="212" t="s">
        <v>168</v>
      </c>
      <c r="AU798" s="212" t="s">
        <v>85</v>
      </c>
      <c r="AV798" s="15" t="s">
        <v>166</v>
      </c>
      <c r="AW798" s="15" t="s">
        <v>34</v>
      </c>
      <c r="AX798" s="15" t="s">
        <v>83</v>
      </c>
      <c r="AY798" s="212" t="s">
        <v>160</v>
      </c>
    </row>
    <row r="799" s="2" customFormat="1" ht="21.75" customHeight="1">
      <c r="A799" s="38"/>
      <c r="B799" s="180"/>
      <c r="C799" s="181" t="s">
        <v>1065</v>
      </c>
      <c r="D799" s="181" t="s">
        <v>162</v>
      </c>
      <c r="E799" s="182" t="s">
        <v>1066</v>
      </c>
      <c r="F799" s="183" t="s">
        <v>1067</v>
      </c>
      <c r="G799" s="184" t="s">
        <v>165</v>
      </c>
      <c r="H799" s="185">
        <v>928.06500000000005</v>
      </c>
      <c r="I799" s="186"/>
      <c r="J799" s="187">
        <f>ROUND(I799*H799,2)</f>
        <v>0</v>
      </c>
      <c r="K799" s="188"/>
      <c r="L799" s="39"/>
      <c r="M799" s="189" t="s">
        <v>1</v>
      </c>
      <c r="N799" s="190" t="s">
        <v>41</v>
      </c>
      <c r="O799" s="77"/>
      <c r="P799" s="191">
        <f>O799*H799</f>
        <v>0</v>
      </c>
      <c r="Q799" s="191">
        <v>0.001</v>
      </c>
      <c r="R799" s="191">
        <f>Q799*H799</f>
        <v>0.92806500000000003</v>
      </c>
      <c r="S799" s="191">
        <v>0.00031</v>
      </c>
      <c r="T799" s="192">
        <f>S799*H799</f>
        <v>0.28770015000000004</v>
      </c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  <c r="AE799" s="38"/>
      <c r="AR799" s="193" t="s">
        <v>561</v>
      </c>
      <c r="AT799" s="193" t="s">
        <v>162</v>
      </c>
      <c r="AU799" s="193" t="s">
        <v>85</v>
      </c>
      <c r="AY799" s="19" t="s">
        <v>160</v>
      </c>
      <c r="BE799" s="194">
        <f>IF(N799="základní",J799,0)</f>
        <v>0</v>
      </c>
      <c r="BF799" s="194">
        <f>IF(N799="snížená",J799,0)</f>
        <v>0</v>
      </c>
      <c r="BG799" s="194">
        <f>IF(N799="zákl. přenesená",J799,0)</f>
        <v>0</v>
      </c>
      <c r="BH799" s="194">
        <f>IF(N799="sníž. přenesená",J799,0)</f>
        <v>0</v>
      </c>
      <c r="BI799" s="194">
        <f>IF(N799="nulová",J799,0)</f>
        <v>0</v>
      </c>
      <c r="BJ799" s="19" t="s">
        <v>83</v>
      </c>
      <c r="BK799" s="194">
        <f>ROUND(I799*H799,2)</f>
        <v>0</v>
      </c>
      <c r="BL799" s="19" t="s">
        <v>561</v>
      </c>
      <c r="BM799" s="193" t="s">
        <v>1068</v>
      </c>
    </row>
    <row r="800" s="13" customFormat="1">
      <c r="A800" s="13"/>
      <c r="B800" s="195"/>
      <c r="C800" s="13"/>
      <c r="D800" s="196" t="s">
        <v>168</v>
      </c>
      <c r="E800" s="197" t="s">
        <v>1</v>
      </c>
      <c r="F800" s="198" t="s">
        <v>339</v>
      </c>
      <c r="G800" s="13"/>
      <c r="H800" s="197" t="s">
        <v>1</v>
      </c>
      <c r="I800" s="199"/>
      <c r="J800" s="13"/>
      <c r="K800" s="13"/>
      <c r="L800" s="195"/>
      <c r="M800" s="200"/>
      <c r="N800" s="201"/>
      <c r="O800" s="201"/>
      <c r="P800" s="201"/>
      <c r="Q800" s="201"/>
      <c r="R800" s="201"/>
      <c r="S800" s="201"/>
      <c r="T800" s="202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197" t="s">
        <v>168</v>
      </c>
      <c r="AU800" s="197" t="s">
        <v>85</v>
      </c>
      <c r="AV800" s="13" t="s">
        <v>83</v>
      </c>
      <c r="AW800" s="13" t="s">
        <v>34</v>
      </c>
      <c r="AX800" s="13" t="s">
        <v>76</v>
      </c>
      <c r="AY800" s="197" t="s">
        <v>160</v>
      </c>
    </row>
    <row r="801" s="14" customFormat="1">
      <c r="A801" s="14"/>
      <c r="B801" s="203"/>
      <c r="C801" s="14"/>
      <c r="D801" s="196" t="s">
        <v>168</v>
      </c>
      <c r="E801" s="204" t="s">
        <v>1</v>
      </c>
      <c r="F801" s="205" t="s">
        <v>341</v>
      </c>
      <c r="G801" s="14"/>
      <c r="H801" s="206">
        <v>291.19999999999999</v>
      </c>
      <c r="I801" s="207"/>
      <c r="J801" s="14"/>
      <c r="K801" s="14"/>
      <c r="L801" s="203"/>
      <c r="M801" s="208"/>
      <c r="N801" s="209"/>
      <c r="O801" s="209"/>
      <c r="P801" s="209"/>
      <c r="Q801" s="209"/>
      <c r="R801" s="209"/>
      <c r="S801" s="209"/>
      <c r="T801" s="210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04" t="s">
        <v>168</v>
      </c>
      <c r="AU801" s="204" t="s">
        <v>85</v>
      </c>
      <c r="AV801" s="14" t="s">
        <v>85</v>
      </c>
      <c r="AW801" s="14" t="s">
        <v>34</v>
      </c>
      <c r="AX801" s="14" t="s">
        <v>76</v>
      </c>
      <c r="AY801" s="204" t="s">
        <v>160</v>
      </c>
    </row>
    <row r="802" s="16" customFormat="1">
      <c r="A802" s="16"/>
      <c r="B802" s="219"/>
      <c r="C802" s="16"/>
      <c r="D802" s="196" t="s">
        <v>168</v>
      </c>
      <c r="E802" s="220" t="s">
        <v>1</v>
      </c>
      <c r="F802" s="221" t="s">
        <v>184</v>
      </c>
      <c r="G802" s="16"/>
      <c r="H802" s="222">
        <v>291.19999999999999</v>
      </c>
      <c r="I802" s="223"/>
      <c r="J802" s="16"/>
      <c r="K802" s="16"/>
      <c r="L802" s="219"/>
      <c r="M802" s="224"/>
      <c r="N802" s="225"/>
      <c r="O802" s="225"/>
      <c r="P802" s="225"/>
      <c r="Q802" s="225"/>
      <c r="R802" s="225"/>
      <c r="S802" s="225"/>
      <c r="T802" s="226"/>
      <c r="U802" s="16"/>
      <c r="V802" s="16"/>
      <c r="W802" s="16"/>
      <c r="X802" s="16"/>
      <c r="Y802" s="16"/>
      <c r="Z802" s="16"/>
      <c r="AA802" s="16"/>
      <c r="AB802" s="16"/>
      <c r="AC802" s="16"/>
      <c r="AD802" s="16"/>
      <c r="AE802" s="16"/>
      <c r="AT802" s="220" t="s">
        <v>168</v>
      </c>
      <c r="AU802" s="220" t="s">
        <v>85</v>
      </c>
      <c r="AV802" s="16" t="s">
        <v>185</v>
      </c>
      <c r="AW802" s="16" t="s">
        <v>34</v>
      </c>
      <c r="AX802" s="16" t="s">
        <v>76</v>
      </c>
      <c r="AY802" s="220" t="s">
        <v>160</v>
      </c>
    </row>
    <row r="803" s="13" customFormat="1">
      <c r="A803" s="13"/>
      <c r="B803" s="195"/>
      <c r="C803" s="13"/>
      <c r="D803" s="196" t="s">
        <v>168</v>
      </c>
      <c r="E803" s="197" t="s">
        <v>1</v>
      </c>
      <c r="F803" s="198" t="s">
        <v>355</v>
      </c>
      <c r="G803" s="13"/>
      <c r="H803" s="197" t="s">
        <v>1</v>
      </c>
      <c r="I803" s="199"/>
      <c r="J803" s="13"/>
      <c r="K803" s="13"/>
      <c r="L803" s="195"/>
      <c r="M803" s="200"/>
      <c r="N803" s="201"/>
      <c r="O803" s="201"/>
      <c r="P803" s="201"/>
      <c r="Q803" s="201"/>
      <c r="R803" s="201"/>
      <c r="S803" s="201"/>
      <c r="T803" s="202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197" t="s">
        <v>168</v>
      </c>
      <c r="AU803" s="197" t="s">
        <v>85</v>
      </c>
      <c r="AV803" s="13" t="s">
        <v>83</v>
      </c>
      <c r="AW803" s="13" t="s">
        <v>34</v>
      </c>
      <c r="AX803" s="13" t="s">
        <v>76</v>
      </c>
      <c r="AY803" s="197" t="s">
        <v>160</v>
      </c>
    </row>
    <row r="804" s="14" customFormat="1">
      <c r="A804" s="14"/>
      <c r="B804" s="203"/>
      <c r="C804" s="14"/>
      <c r="D804" s="196" t="s">
        <v>168</v>
      </c>
      <c r="E804" s="204" t="s">
        <v>1</v>
      </c>
      <c r="F804" s="205" t="s">
        <v>359</v>
      </c>
      <c r="G804" s="14"/>
      <c r="H804" s="206">
        <v>469.30000000000001</v>
      </c>
      <c r="I804" s="207"/>
      <c r="J804" s="14"/>
      <c r="K804" s="14"/>
      <c r="L804" s="203"/>
      <c r="M804" s="208"/>
      <c r="N804" s="209"/>
      <c r="O804" s="209"/>
      <c r="P804" s="209"/>
      <c r="Q804" s="209"/>
      <c r="R804" s="209"/>
      <c r="S804" s="209"/>
      <c r="T804" s="210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04" t="s">
        <v>168</v>
      </c>
      <c r="AU804" s="204" t="s">
        <v>85</v>
      </c>
      <c r="AV804" s="14" t="s">
        <v>85</v>
      </c>
      <c r="AW804" s="14" t="s">
        <v>34</v>
      </c>
      <c r="AX804" s="14" t="s">
        <v>76</v>
      </c>
      <c r="AY804" s="204" t="s">
        <v>160</v>
      </c>
    </row>
    <row r="805" s="14" customFormat="1">
      <c r="A805" s="14"/>
      <c r="B805" s="203"/>
      <c r="C805" s="14"/>
      <c r="D805" s="196" t="s">
        <v>168</v>
      </c>
      <c r="E805" s="204" t="s">
        <v>1</v>
      </c>
      <c r="F805" s="205" t="s">
        <v>360</v>
      </c>
      <c r="G805" s="14"/>
      <c r="H805" s="206">
        <v>-52.359999999999999</v>
      </c>
      <c r="I805" s="207"/>
      <c r="J805" s="14"/>
      <c r="K805" s="14"/>
      <c r="L805" s="203"/>
      <c r="M805" s="208"/>
      <c r="N805" s="209"/>
      <c r="O805" s="209"/>
      <c r="P805" s="209"/>
      <c r="Q805" s="209"/>
      <c r="R805" s="209"/>
      <c r="S805" s="209"/>
      <c r="T805" s="210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04" t="s">
        <v>168</v>
      </c>
      <c r="AU805" s="204" t="s">
        <v>85</v>
      </c>
      <c r="AV805" s="14" t="s">
        <v>85</v>
      </c>
      <c r="AW805" s="14" t="s">
        <v>34</v>
      </c>
      <c r="AX805" s="14" t="s">
        <v>76</v>
      </c>
      <c r="AY805" s="204" t="s">
        <v>160</v>
      </c>
    </row>
    <row r="806" s="14" customFormat="1">
      <c r="A806" s="14"/>
      <c r="B806" s="203"/>
      <c r="C806" s="14"/>
      <c r="D806" s="196" t="s">
        <v>168</v>
      </c>
      <c r="E806" s="204" t="s">
        <v>1</v>
      </c>
      <c r="F806" s="205" t="s">
        <v>361</v>
      </c>
      <c r="G806" s="14"/>
      <c r="H806" s="206">
        <v>219.92499999999998</v>
      </c>
      <c r="I806" s="207"/>
      <c r="J806" s="14"/>
      <c r="K806" s="14"/>
      <c r="L806" s="203"/>
      <c r="M806" s="208"/>
      <c r="N806" s="209"/>
      <c r="O806" s="209"/>
      <c r="P806" s="209"/>
      <c r="Q806" s="209"/>
      <c r="R806" s="209"/>
      <c r="S806" s="209"/>
      <c r="T806" s="210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04" t="s">
        <v>168</v>
      </c>
      <c r="AU806" s="204" t="s">
        <v>85</v>
      </c>
      <c r="AV806" s="14" t="s">
        <v>85</v>
      </c>
      <c r="AW806" s="14" t="s">
        <v>34</v>
      </c>
      <c r="AX806" s="14" t="s">
        <v>76</v>
      </c>
      <c r="AY806" s="204" t="s">
        <v>160</v>
      </c>
    </row>
    <row r="807" s="16" customFormat="1">
      <c r="A807" s="16"/>
      <c r="B807" s="219"/>
      <c r="C807" s="16"/>
      <c r="D807" s="196" t="s">
        <v>168</v>
      </c>
      <c r="E807" s="220" t="s">
        <v>1</v>
      </c>
      <c r="F807" s="221" t="s">
        <v>184</v>
      </c>
      <c r="G807" s="16"/>
      <c r="H807" s="222">
        <v>636.86500000000001</v>
      </c>
      <c r="I807" s="223"/>
      <c r="J807" s="16"/>
      <c r="K807" s="16"/>
      <c r="L807" s="219"/>
      <c r="M807" s="224"/>
      <c r="N807" s="225"/>
      <c r="O807" s="225"/>
      <c r="P807" s="225"/>
      <c r="Q807" s="225"/>
      <c r="R807" s="225"/>
      <c r="S807" s="225"/>
      <c r="T807" s="226"/>
      <c r="U807" s="16"/>
      <c r="V807" s="16"/>
      <c r="W807" s="16"/>
      <c r="X807" s="16"/>
      <c r="Y807" s="16"/>
      <c r="Z807" s="16"/>
      <c r="AA807" s="16"/>
      <c r="AB807" s="16"/>
      <c r="AC807" s="16"/>
      <c r="AD807" s="16"/>
      <c r="AE807" s="16"/>
      <c r="AT807" s="220" t="s">
        <v>168</v>
      </c>
      <c r="AU807" s="220" t="s">
        <v>85</v>
      </c>
      <c r="AV807" s="16" t="s">
        <v>185</v>
      </c>
      <c r="AW807" s="16" t="s">
        <v>34</v>
      </c>
      <c r="AX807" s="16" t="s">
        <v>76</v>
      </c>
      <c r="AY807" s="220" t="s">
        <v>160</v>
      </c>
    </row>
    <row r="808" s="15" customFormat="1">
      <c r="A808" s="15"/>
      <c r="B808" s="211"/>
      <c r="C808" s="15"/>
      <c r="D808" s="196" t="s">
        <v>168</v>
      </c>
      <c r="E808" s="212" t="s">
        <v>1</v>
      </c>
      <c r="F808" s="213" t="s">
        <v>171</v>
      </c>
      <c r="G808" s="15"/>
      <c r="H808" s="214">
        <v>928.06499999999994</v>
      </c>
      <c r="I808" s="215"/>
      <c r="J808" s="15"/>
      <c r="K808" s="15"/>
      <c r="L808" s="211"/>
      <c r="M808" s="216"/>
      <c r="N808" s="217"/>
      <c r="O808" s="217"/>
      <c r="P808" s="217"/>
      <c r="Q808" s="217"/>
      <c r="R808" s="217"/>
      <c r="S808" s="217"/>
      <c r="T808" s="218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T808" s="212" t="s">
        <v>168</v>
      </c>
      <c r="AU808" s="212" t="s">
        <v>85</v>
      </c>
      <c r="AV808" s="15" t="s">
        <v>166</v>
      </c>
      <c r="AW808" s="15" t="s">
        <v>34</v>
      </c>
      <c r="AX808" s="15" t="s">
        <v>83</v>
      </c>
      <c r="AY808" s="212" t="s">
        <v>160</v>
      </c>
    </row>
    <row r="809" s="2" customFormat="1" ht="24.15" customHeight="1">
      <c r="A809" s="38"/>
      <c r="B809" s="180"/>
      <c r="C809" s="181" t="s">
        <v>1069</v>
      </c>
      <c r="D809" s="181" t="s">
        <v>162</v>
      </c>
      <c r="E809" s="182" t="s">
        <v>1070</v>
      </c>
      <c r="F809" s="183" t="s">
        <v>1071</v>
      </c>
      <c r="G809" s="184" t="s">
        <v>165</v>
      </c>
      <c r="H809" s="185">
        <v>300</v>
      </c>
      <c r="I809" s="186"/>
      <c r="J809" s="187">
        <f>ROUND(I809*H809,2)</f>
        <v>0</v>
      </c>
      <c r="K809" s="188"/>
      <c r="L809" s="39"/>
      <c r="M809" s="189" t="s">
        <v>1</v>
      </c>
      <c r="N809" s="190" t="s">
        <v>41</v>
      </c>
      <c r="O809" s="77"/>
      <c r="P809" s="191">
        <f>O809*H809</f>
        <v>0</v>
      </c>
      <c r="Q809" s="191">
        <v>0</v>
      </c>
      <c r="R809" s="191">
        <f>Q809*H809</f>
        <v>0</v>
      </c>
      <c r="S809" s="191">
        <v>3.0000000000000001E-05</v>
      </c>
      <c r="T809" s="192">
        <f>S809*H809</f>
        <v>0.0090000000000000011</v>
      </c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  <c r="AE809" s="38"/>
      <c r="AR809" s="193" t="s">
        <v>561</v>
      </c>
      <c r="AT809" s="193" t="s">
        <v>162</v>
      </c>
      <c r="AU809" s="193" t="s">
        <v>85</v>
      </c>
      <c r="AY809" s="19" t="s">
        <v>160</v>
      </c>
      <c r="BE809" s="194">
        <f>IF(N809="základní",J809,0)</f>
        <v>0</v>
      </c>
      <c r="BF809" s="194">
        <f>IF(N809="snížená",J809,0)</f>
        <v>0</v>
      </c>
      <c r="BG809" s="194">
        <f>IF(N809="zákl. přenesená",J809,0)</f>
        <v>0</v>
      </c>
      <c r="BH809" s="194">
        <f>IF(N809="sníž. přenesená",J809,0)</f>
        <v>0</v>
      </c>
      <c r="BI809" s="194">
        <f>IF(N809="nulová",J809,0)</f>
        <v>0</v>
      </c>
      <c r="BJ809" s="19" t="s">
        <v>83</v>
      </c>
      <c r="BK809" s="194">
        <f>ROUND(I809*H809,2)</f>
        <v>0</v>
      </c>
      <c r="BL809" s="19" t="s">
        <v>561</v>
      </c>
      <c r="BM809" s="193" t="s">
        <v>1072</v>
      </c>
    </row>
    <row r="810" s="14" customFormat="1">
      <c r="A810" s="14"/>
      <c r="B810" s="203"/>
      <c r="C810" s="14"/>
      <c r="D810" s="196" t="s">
        <v>168</v>
      </c>
      <c r="E810" s="204" t="s">
        <v>1</v>
      </c>
      <c r="F810" s="205" t="s">
        <v>935</v>
      </c>
      <c r="G810" s="14"/>
      <c r="H810" s="206">
        <v>300</v>
      </c>
      <c r="I810" s="207"/>
      <c r="J810" s="14"/>
      <c r="K810" s="14"/>
      <c r="L810" s="203"/>
      <c r="M810" s="208"/>
      <c r="N810" s="209"/>
      <c r="O810" s="209"/>
      <c r="P810" s="209"/>
      <c r="Q810" s="209"/>
      <c r="R810" s="209"/>
      <c r="S810" s="209"/>
      <c r="T810" s="210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04" t="s">
        <v>168</v>
      </c>
      <c r="AU810" s="204" t="s">
        <v>85</v>
      </c>
      <c r="AV810" s="14" t="s">
        <v>85</v>
      </c>
      <c r="AW810" s="14" t="s">
        <v>34</v>
      </c>
      <c r="AX810" s="14" t="s">
        <v>83</v>
      </c>
      <c r="AY810" s="204" t="s">
        <v>160</v>
      </c>
    </row>
    <row r="811" s="2" customFormat="1" ht="24.15" customHeight="1">
      <c r="A811" s="38"/>
      <c r="B811" s="180"/>
      <c r="C811" s="181" t="s">
        <v>1073</v>
      </c>
      <c r="D811" s="181" t="s">
        <v>162</v>
      </c>
      <c r="E811" s="182" t="s">
        <v>1074</v>
      </c>
      <c r="F811" s="183" t="s">
        <v>1075</v>
      </c>
      <c r="G811" s="184" t="s">
        <v>165</v>
      </c>
      <c r="H811" s="185">
        <v>300</v>
      </c>
      <c r="I811" s="186"/>
      <c r="J811" s="187">
        <f>ROUND(I811*H811,2)</f>
        <v>0</v>
      </c>
      <c r="K811" s="188"/>
      <c r="L811" s="39"/>
      <c r="M811" s="189" t="s">
        <v>1</v>
      </c>
      <c r="N811" s="190" t="s">
        <v>41</v>
      </c>
      <c r="O811" s="77"/>
      <c r="P811" s="191">
        <f>O811*H811</f>
        <v>0</v>
      </c>
      <c r="Q811" s="191">
        <v>0</v>
      </c>
      <c r="R811" s="191">
        <f>Q811*H811</f>
        <v>0</v>
      </c>
      <c r="S811" s="191">
        <v>3.0000000000000001E-05</v>
      </c>
      <c r="T811" s="192">
        <f>S811*H811</f>
        <v>0.0090000000000000011</v>
      </c>
      <c r="U811" s="38"/>
      <c r="V811" s="38"/>
      <c r="W811" s="38"/>
      <c r="X811" s="38"/>
      <c r="Y811" s="38"/>
      <c r="Z811" s="38"/>
      <c r="AA811" s="38"/>
      <c r="AB811" s="38"/>
      <c r="AC811" s="38"/>
      <c r="AD811" s="38"/>
      <c r="AE811" s="38"/>
      <c r="AR811" s="193" t="s">
        <v>561</v>
      </c>
      <c r="AT811" s="193" t="s">
        <v>162</v>
      </c>
      <c r="AU811" s="193" t="s">
        <v>85</v>
      </c>
      <c r="AY811" s="19" t="s">
        <v>160</v>
      </c>
      <c r="BE811" s="194">
        <f>IF(N811="základní",J811,0)</f>
        <v>0</v>
      </c>
      <c r="BF811" s="194">
        <f>IF(N811="snížená",J811,0)</f>
        <v>0</v>
      </c>
      <c r="BG811" s="194">
        <f>IF(N811="zákl. přenesená",J811,0)</f>
        <v>0</v>
      </c>
      <c r="BH811" s="194">
        <f>IF(N811="sníž. přenesená",J811,0)</f>
        <v>0</v>
      </c>
      <c r="BI811" s="194">
        <f>IF(N811="nulová",J811,0)</f>
        <v>0</v>
      </c>
      <c r="BJ811" s="19" t="s">
        <v>83</v>
      </c>
      <c r="BK811" s="194">
        <f>ROUND(I811*H811,2)</f>
        <v>0</v>
      </c>
      <c r="BL811" s="19" t="s">
        <v>561</v>
      </c>
      <c r="BM811" s="193" t="s">
        <v>1076</v>
      </c>
    </row>
    <row r="812" s="13" customFormat="1">
      <c r="A812" s="13"/>
      <c r="B812" s="195"/>
      <c r="C812" s="13"/>
      <c r="D812" s="196" t="s">
        <v>168</v>
      </c>
      <c r="E812" s="197" t="s">
        <v>1</v>
      </c>
      <c r="F812" s="198" t="s">
        <v>1077</v>
      </c>
      <c r="G812" s="13"/>
      <c r="H812" s="197" t="s">
        <v>1</v>
      </c>
      <c r="I812" s="199"/>
      <c r="J812" s="13"/>
      <c r="K812" s="13"/>
      <c r="L812" s="195"/>
      <c r="M812" s="200"/>
      <c r="N812" s="201"/>
      <c r="O812" s="201"/>
      <c r="P812" s="201"/>
      <c r="Q812" s="201"/>
      <c r="R812" s="201"/>
      <c r="S812" s="201"/>
      <c r="T812" s="202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197" t="s">
        <v>168</v>
      </c>
      <c r="AU812" s="197" t="s">
        <v>85</v>
      </c>
      <c r="AV812" s="13" t="s">
        <v>83</v>
      </c>
      <c r="AW812" s="13" t="s">
        <v>34</v>
      </c>
      <c r="AX812" s="13" t="s">
        <v>76</v>
      </c>
      <c r="AY812" s="197" t="s">
        <v>160</v>
      </c>
    </row>
    <row r="813" s="14" customFormat="1">
      <c r="A813" s="14"/>
      <c r="B813" s="203"/>
      <c r="C813" s="14"/>
      <c r="D813" s="196" t="s">
        <v>168</v>
      </c>
      <c r="E813" s="204" t="s">
        <v>1</v>
      </c>
      <c r="F813" s="205" t="s">
        <v>935</v>
      </c>
      <c r="G813" s="14"/>
      <c r="H813" s="206">
        <v>300</v>
      </c>
      <c r="I813" s="207"/>
      <c r="J813" s="14"/>
      <c r="K813" s="14"/>
      <c r="L813" s="203"/>
      <c r="M813" s="208"/>
      <c r="N813" s="209"/>
      <c r="O813" s="209"/>
      <c r="P813" s="209"/>
      <c r="Q813" s="209"/>
      <c r="R813" s="209"/>
      <c r="S813" s="209"/>
      <c r="T813" s="210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04" t="s">
        <v>168</v>
      </c>
      <c r="AU813" s="204" t="s">
        <v>85</v>
      </c>
      <c r="AV813" s="14" t="s">
        <v>85</v>
      </c>
      <c r="AW813" s="14" t="s">
        <v>34</v>
      </c>
      <c r="AX813" s="14" t="s">
        <v>76</v>
      </c>
      <c r="AY813" s="204" t="s">
        <v>160</v>
      </c>
    </row>
    <row r="814" s="15" customFormat="1">
      <c r="A814" s="15"/>
      <c r="B814" s="211"/>
      <c r="C814" s="15"/>
      <c r="D814" s="196" t="s">
        <v>168</v>
      </c>
      <c r="E814" s="212" t="s">
        <v>1</v>
      </c>
      <c r="F814" s="213" t="s">
        <v>171</v>
      </c>
      <c r="G814" s="15"/>
      <c r="H814" s="214">
        <v>300</v>
      </c>
      <c r="I814" s="215"/>
      <c r="J814" s="15"/>
      <c r="K814" s="15"/>
      <c r="L814" s="211"/>
      <c r="M814" s="216"/>
      <c r="N814" s="217"/>
      <c r="O814" s="217"/>
      <c r="P814" s="217"/>
      <c r="Q814" s="217"/>
      <c r="R814" s="217"/>
      <c r="S814" s="217"/>
      <c r="T814" s="218"/>
      <c r="U814" s="15"/>
      <c r="V814" s="15"/>
      <c r="W814" s="15"/>
      <c r="X814" s="15"/>
      <c r="Y814" s="15"/>
      <c r="Z814" s="15"/>
      <c r="AA814" s="15"/>
      <c r="AB814" s="15"/>
      <c r="AC814" s="15"/>
      <c r="AD814" s="15"/>
      <c r="AE814" s="15"/>
      <c r="AT814" s="212" t="s">
        <v>168</v>
      </c>
      <c r="AU814" s="212" t="s">
        <v>85</v>
      </c>
      <c r="AV814" s="15" t="s">
        <v>166</v>
      </c>
      <c r="AW814" s="15" t="s">
        <v>34</v>
      </c>
      <c r="AX814" s="15" t="s">
        <v>83</v>
      </c>
      <c r="AY814" s="212" t="s">
        <v>160</v>
      </c>
    </row>
    <row r="815" s="2" customFormat="1" ht="16.5" customHeight="1">
      <c r="A815" s="38"/>
      <c r="B815" s="180"/>
      <c r="C815" s="227" t="s">
        <v>1078</v>
      </c>
      <c r="D815" s="227" t="s">
        <v>329</v>
      </c>
      <c r="E815" s="228" t="s">
        <v>1079</v>
      </c>
      <c r="F815" s="229" t="s">
        <v>1080</v>
      </c>
      <c r="G815" s="230" t="s">
        <v>165</v>
      </c>
      <c r="H815" s="231">
        <v>630</v>
      </c>
      <c r="I815" s="232"/>
      <c r="J815" s="233">
        <f>ROUND(I815*H815,2)</f>
        <v>0</v>
      </c>
      <c r="K815" s="234"/>
      <c r="L815" s="235"/>
      <c r="M815" s="236" t="s">
        <v>1</v>
      </c>
      <c r="N815" s="237" t="s">
        <v>41</v>
      </c>
      <c r="O815" s="77"/>
      <c r="P815" s="191">
        <f>O815*H815</f>
        <v>0</v>
      </c>
      <c r="Q815" s="191">
        <v>0.00035</v>
      </c>
      <c r="R815" s="191">
        <f>Q815*H815</f>
        <v>0.2205</v>
      </c>
      <c r="S815" s="191">
        <v>0</v>
      </c>
      <c r="T815" s="192">
        <f>S815*H815</f>
        <v>0</v>
      </c>
      <c r="U815" s="38"/>
      <c r="V815" s="38"/>
      <c r="W815" s="38"/>
      <c r="X815" s="38"/>
      <c r="Y815" s="38"/>
      <c r="Z815" s="38"/>
      <c r="AA815" s="38"/>
      <c r="AB815" s="38"/>
      <c r="AC815" s="38"/>
      <c r="AD815" s="38"/>
      <c r="AE815" s="38"/>
      <c r="AR815" s="193" t="s">
        <v>241</v>
      </c>
      <c r="AT815" s="193" t="s">
        <v>329</v>
      </c>
      <c r="AU815" s="193" t="s">
        <v>85</v>
      </c>
      <c r="AY815" s="19" t="s">
        <v>160</v>
      </c>
      <c r="BE815" s="194">
        <f>IF(N815="základní",J815,0)</f>
        <v>0</v>
      </c>
      <c r="BF815" s="194">
        <f>IF(N815="snížená",J815,0)</f>
        <v>0</v>
      </c>
      <c r="BG815" s="194">
        <f>IF(N815="zákl. přenesená",J815,0)</f>
        <v>0</v>
      </c>
      <c r="BH815" s="194">
        <f>IF(N815="sníž. přenesená",J815,0)</f>
        <v>0</v>
      </c>
      <c r="BI815" s="194">
        <f>IF(N815="nulová",J815,0)</f>
        <v>0</v>
      </c>
      <c r="BJ815" s="19" t="s">
        <v>83</v>
      </c>
      <c r="BK815" s="194">
        <f>ROUND(I815*H815,2)</f>
        <v>0</v>
      </c>
      <c r="BL815" s="19" t="s">
        <v>561</v>
      </c>
      <c r="BM815" s="193" t="s">
        <v>1081</v>
      </c>
    </row>
    <row r="816" s="14" customFormat="1">
      <c r="A816" s="14"/>
      <c r="B816" s="203"/>
      <c r="C816" s="14"/>
      <c r="D816" s="196" t="s">
        <v>168</v>
      </c>
      <c r="E816" s="204" t="s">
        <v>1</v>
      </c>
      <c r="F816" s="205" t="s">
        <v>1082</v>
      </c>
      <c r="G816" s="14"/>
      <c r="H816" s="206">
        <v>630</v>
      </c>
      <c r="I816" s="207"/>
      <c r="J816" s="14"/>
      <c r="K816" s="14"/>
      <c r="L816" s="203"/>
      <c r="M816" s="208"/>
      <c r="N816" s="209"/>
      <c r="O816" s="209"/>
      <c r="P816" s="209"/>
      <c r="Q816" s="209"/>
      <c r="R816" s="209"/>
      <c r="S816" s="209"/>
      <c r="T816" s="210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04" t="s">
        <v>168</v>
      </c>
      <c r="AU816" s="204" t="s">
        <v>85</v>
      </c>
      <c r="AV816" s="14" t="s">
        <v>85</v>
      </c>
      <c r="AW816" s="14" t="s">
        <v>34</v>
      </c>
      <c r="AX816" s="14" t="s">
        <v>83</v>
      </c>
      <c r="AY816" s="204" t="s">
        <v>160</v>
      </c>
    </row>
    <row r="817" s="2" customFormat="1" ht="24.15" customHeight="1">
      <c r="A817" s="38"/>
      <c r="B817" s="180"/>
      <c r="C817" s="181" t="s">
        <v>1083</v>
      </c>
      <c r="D817" s="181" t="s">
        <v>162</v>
      </c>
      <c r="E817" s="182" t="s">
        <v>1084</v>
      </c>
      <c r="F817" s="183" t="s">
        <v>1085</v>
      </c>
      <c r="G817" s="184" t="s">
        <v>165</v>
      </c>
      <c r="H817" s="185">
        <v>714.44799999999998</v>
      </c>
      <c r="I817" s="186"/>
      <c r="J817" s="187">
        <f>ROUND(I817*H817,2)</f>
        <v>0</v>
      </c>
      <c r="K817" s="188"/>
      <c r="L817" s="39"/>
      <c r="M817" s="189" t="s">
        <v>1</v>
      </c>
      <c r="N817" s="190" t="s">
        <v>41</v>
      </c>
      <c r="O817" s="77"/>
      <c r="P817" s="191">
        <f>O817*H817</f>
        <v>0</v>
      </c>
      <c r="Q817" s="191">
        <v>0.00020000000000000001</v>
      </c>
      <c r="R817" s="191">
        <f>Q817*H817</f>
        <v>0.14288960000000001</v>
      </c>
      <c r="S817" s="191">
        <v>0</v>
      </c>
      <c r="T817" s="192">
        <f>S817*H817</f>
        <v>0</v>
      </c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  <c r="AE817" s="38"/>
      <c r="AR817" s="193" t="s">
        <v>561</v>
      </c>
      <c r="AT817" s="193" t="s">
        <v>162</v>
      </c>
      <c r="AU817" s="193" t="s">
        <v>85</v>
      </c>
      <c r="AY817" s="19" t="s">
        <v>160</v>
      </c>
      <c r="BE817" s="194">
        <f>IF(N817="základní",J817,0)</f>
        <v>0</v>
      </c>
      <c r="BF817" s="194">
        <f>IF(N817="snížená",J817,0)</f>
        <v>0</v>
      </c>
      <c r="BG817" s="194">
        <f>IF(N817="zákl. přenesená",J817,0)</f>
        <v>0</v>
      </c>
      <c r="BH817" s="194">
        <f>IF(N817="sníž. přenesená",J817,0)</f>
        <v>0</v>
      </c>
      <c r="BI817" s="194">
        <f>IF(N817="nulová",J817,0)</f>
        <v>0</v>
      </c>
      <c r="BJ817" s="19" t="s">
        <v>83</v>
      </c>
      <c r="BK817" s="194">
        <f>ROUND(I817*H817,2)</f>
        <v>0</v>
      </c>
      <c r="BL817" s="19" t="s">
        <v>561</v>
      </c>
      <c r="BM817" s="193" t="s">
        <v>1086</v>
      </c>
    </row>
    <row r="818" s="13" customFormat="1">
      <c r="A818" s="13"/>
      <c r="B818" s="195"/>
      <c r="C818" s="13"/>
      <c r="D818" s="196" t="s">
        <v>168</v>
      </c>
      <c r="E818" s="197" t="s">
        <v>1</v>
      </c>
      <c r="F818" s="198" t="s">
        <v>339</v>
      </c>
      <c r="G818" s="13"/>
      <c r="H818" s="197" t="s">
        <v>1</v>
      </c>
      <c r="I818" s="199"/>
      <c r="J818" s="13"/>
      <c r="K818" s="13"/>
      <c r="L818" s="195"/>
      <c r="M818" s="200"/>
      <c r="N818" s="201"/>
      <c r="O818" s="201"/>
      <c r="P818" s="201"/>
      <c r="Q818" s="201"/>
      <c r="R818" s="201"/>
      <c r="S818" s="201"/>
      <c r="T818" s="202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197" t="s">
        <v>168</v>
      </c>
      <c r="AU818" s="197" t="s">
        <v>85</v>
      </c>
      <c r="AV818" s="13" t="s">
        <v>83</v>
      </c>
      <c r="AW818" s="13" t="s">
        <v>34</v>
      </c>
      <c r="AX818" s="13" t="s">
        <v>76</v>
      </c>
      <c r="AY818" s="197" t="s">
        <v>160</v>
      </c>
    </row>
    <row r="819" s="14" customFormat="1">
      <c r="A819" s="14"/>
      <c r="B819" s="203"/>
      <c r="C819" s="14"/>
      <c r="D819" s="196" t="s">
        <v>168</v>
      </c>
      <c r="E819" s="204" t="s">
        <v>1</v>
      </c>
      <c r="F819" s="205" t="s">
        <v>340</v>
      </c>
      <c r="G819" s="14"/>
      <c r="H819" s="206">
        <v>297.43000000000001</v>
      </c>
      <c r="I819" s="207"/>
      <c r="J819" s="14"/>
      <c r="K819" s="14"/>
      <c r="L819" s="203"/>
      <c r="M819" s="208"/>
      <c r="N819" s="209"/>
      <c r="O819" s="209"/>
      <c r="P819" s="209"/>
      <c r="Q819" s="209"/>
      <c r="R819" s="209"/>
      <c r="S819" s="209"/>
      <c r="T819" s="210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04" t="s">
        <v>168</v>
      </c>
      <c r="AU819" s="204" t="s">
        <v>85</v>
      </c>
      <c r="AV819" s="14" t="s">
        <v>85</v>
      </c>
      <c r="AW819" s="14" t="s">
        <v>34</v>
      </c>
      <c r="AX819" s="14" t="s">
        <v>76</v>
      </c>
      <c r="AY819" s="204" t="s">
        <v>160</v>
      </c>
    </row>
    <row r="820" s="16" customFormat="1">
      <c r="A820" s="16"/>
      <c r="B820" s="219"/>
      <c r="C820" s="16"/>
      <c r="D820" s="196" t="s">
        <v>168</v>
      </c>
      <c r="E820" s="220" t="s">
        <v>1</v>
      </c>
      <c r="F820" s="221" t="s">
        <v>184</v>
      </c>
      <c r="G820" s="16"/>
      <c r="H820" s="222">
        <v>297.43000000000001</v>
      </c>
      <c r="I820" s="223"/>
      <c r="J820" s="16"/>
      <c r="K820" s="16"/>
      <c r="L820" s="219"/>
      <c r="M820" s="224"/>
      <c r="N820" s="225"/>
      <c r="O820" s="225"/>
      <c r="P820" s="225"/>
      <c r="Q820" s="225"/>
      <c r="R820" s="225"/>
      <c r="S820" s="225"/>
      <c r="T820" s="226"/>
      <c r="U820" s="16"/>
      <c r="V820" s="16"/>
      <c r="W820" s="16"/>
      <c r="X820" s="16"/>
      <c r="Y820" s="16"/>
      <c r="Z820" s="16"/>
      <c r="AA820" s="16"/>
      <c r="AB820" s="16"/>
      <c r="AC820" s="16"/>
      <c r="AD820" s="16"/>
      <c r="AE820" s="16"/>
      <c r="AT820" s="220" t="s">
        <v>168</v>
      </c>
      <c r="AU820" s="220" t="s">
        <v>85</v>
      </c>
      <c r="AV820" s="16" t="s">
        <v>185</v>
      </c>
      <c r="AW820" s="16" t="s">
        <v>34</v>
      </c>
      <c r="AX820" s="16" t="s">
        <v>76</v>
      </c>
      <c r="AY820" s="220" t="s">
        <v>160</v>
      </c>
    </row>
    <row r="821" s="13" customFormat="1">
      <c r="A821" s="13"/>
      <c r="B821" s="195"/>
      <c r="C821" s="13"/>
      <c r="D821" s="196" t="s">
        <v>168</v>
      </c>
      <c r="E821" s="197" t="s">
        <v>1</v>
      </c>
      <c r="F821" s="198" t="s">
        <v>355</v>
      </c>
      <c r="G821" s="13"/>
      <c r="H821" s="197" t="s">
        <v>1</v>
      </c>
      <c r="I821" s="199"/>
      <c r="J821" s="13"/>
      <c r="K821" s="13"/>
      <c r="L821" s="195"/>
      <c r="M821" s="200"/>
      <c r="N821" s="201"/>
      <c r="O821" s="201"/>
      <c r="P821" s="201"/>
      <c r="Q821" s="201"/>
      <c r="R821" s="201"/>
      <c r="S821" s="201"/>
      <c r="T821" s="202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197" t="s">
        <v>168</v>
      </c>
      <c r="AU821" s="197" t="s">
        <v>85</v>
      </c>
      <c r="AV821" s="13" t="s">
        <v>83</v>
      </c>
      <c r="AW821" s="13" t="s">
        <v>34</v>
      </c>
      <c r="AX821" s="13" t="s">
        <v>76</v>
      </c>
      <c r="AY821" s="197" t="s">
        <v>160</v>
      </c>
    </row>
    <row r="822" s="14" customFormat="1">
      <c r="A822" s="14"/>
      <c r="B822" s="203"/>
      <c r="C822" s="14"/>
      <c r="D822" s="196" t="s">
        <v>168</v>
      </c>
      <c r="E822" s="204" t="s">
        <v>1</v>
      </c>
      <c r="F822" s="205" t="s">
        <v>356</v>
      </c>
      <c r="G822" s="14"/>
      <c r="H822" s="206">
        <v>296.39999999999998</v>
      </c>
      <c r="I822" s="207"/>
      <c r="J822" s="14"/>
      <c r="K822" s="14"/>
      <c r="L822" s="203"/>
      <c r="M822" s="208"/>
      <c r="N822" s="209"/>
      <c r="O822" s="209"/>
      <c r="P822" s="209"/>
      <c r="Q822" s="209"/>
      <c r="R822" s="209"/>
      <c r="S822" s="209"/>
      <c r="T822" s="210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04" t="s">
        <v>168</v>
      </c>
      <c r="AU822" s="204" t="s">
        <v>85</v>
      </c>
      <c r="AV822" s="14" t="s">
        <v>85</v>
      </c>
      <c r="AW822" s="14" t="s">
        <v>34</v>
      </c>
      <c r="AX822" s="14" t="s">
        <v>76</v>
      </c>
      <c r="AY822" s="204" t="s">
        <v>160</v>
      </c>
    </row>
    <row r="823" s="14" customFormat="1">
      <c r="A823" s="14"/>
      <c r="B823" s="203"/>
      <c r="C823" s="14"/>
      <c r="D823" s="196" t="s">
        <v>168</v>
      </c>
      <c r="E823" s="204" t="s">
        <v>1</v>
      </c>
      <c r="F823" s="205" t="s">
        <v>357</v>
      </c>
      <c r="G823" s="14"/>
      <c r="H823" s="206">
        <v>-44.952000000000005</v>
      </c>
      <c r="I823" s="207"/>
      <c r="J823" s="14"/>
      <c r="K823" s="14"/>
      <c r="L823" s="203"/>
      <c r="M823" s="208"/>
      <c r="N823" s="209"/>
      <c r="O823" s="209"/>
      <c r="P823" s="209"/>
      <c r="Q823" s="209"/>
      <c r="R823" s="209"/>
      <c r="S823" s="209"/>
      <c r="T823" s="210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04" t="s">
        <v>168</v>
      </c>
      <c r="AU823" s="204" t="s">
        <v>85</v>
      </c>
      <c r="AV823" s="14" t="s">
        <v>85</v>
      </c>
      <c r="AW823" s="14" t="s">
        <v>34</v>
      </c>
      <c r="AX823" s="14" t="s">
        <v>76</v>
      </c>
      <c r="AY823" s="204" t="s">
        <v>160</v>
      </c>
    </row>
    <row r="824" s="14" customFormat="1">
      <c r="A824" s="14"/>
      <c r="B824" s="203"/>
      <c r="C824" s="14"/>
      <c r="D824" s="196" t="s">
        <v>168</v>
      </c>
      <c r="E824" s="204" t="s">
        <v>1</v>
      </c>
      <c r="F824" s="205" t="s">
        <v>358</v>
      </c>
      <c r="G824" s="14"/>
      <c r="H824" s="206">
        <v>-3.3599999999999999</v>
      </c>
      <c r="I824" s="207"/>
      <c r="J824" s="14"/>
      <c r="K824" s="14"/>
      <c r="L824" s="203"/>
      <c r="M824" s="208"/>
      <c r="N824" s="209"/>
      <c r="O824" s="209"/>
      <c r="P824" s="209"/>
      <c r="Q824" s="209"/>
      <c r="R824" s="209"/>
      <c r="S824" s="209"/>
      <c r="T824" s="210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04" t="s">
        <v>168</v>
      </c>
      <c r="AU824" s="204" t="s">
        <v>85</v>
      </c>
      <c r="AV824" s="14" t="s">
        <v>85</v>
      </c>
      <c r="AW824" s="14" t="s">
        <v>34</v>
      </c>
      <c r="AX824" s="14" t="s">
        <v>76</v>
      </c>
      <c r="AY824" s="204" t="s">
        <v>160</v>
      </c>
    </row>
    <row r="825" s="16" customFormat="1">
      <c r="A825" s="16"/>
      <c r="B825" s="219"/>
      <c r="C825" s="16"/>
      <c r="D825" s="196" t="s">
        <v>168</v>
      </c>
      <c r="E825" s="220" t="s">
        <v>1</v>
      </c>
      <c r="F825" s="221" t="s">
        <v>184</v>
      </c>
      <c r="G825" s="16"/>
      <c r="H825" s="222">
        <v>248.08799999999997</v>
      </c>
      <c r="I825" s="223"/>
      <c r="J825" s="16"/>
      <c r="K825" s="16"/>
      <c r="L825" s="219"/>
      <c r="M825" s="224"/>
      <c r="N825" s="225"/>
      <c r="O825" s="225"/>
      <c r="P825" s="225"/>
      <c r="Q825" s="225"/>
      <c r="R825" s="225"/>
      <c r="S825" s="225"/>
      <c r="T825" s="226"/>
      <c r="U825" s="16"/>
      <c r="V825" s="16"/>
      <c r="W825" s="16"/>
      <c r="X825" s="16"/>
      <c r="Y825" s="16"/>
      <c r="Z825" s="16"/>
      <c r="AA825" s="16"/>
      <c r="AB825" s="16"/>
      <c r="AC825" s="16"/>
      <c r="AD825" s="16"/>
      <c r="AE825" s="16"/>
      <c r="AT825" s="220" t="s">
        <v>168</v>
      </c>
      <c r="AU825" s="220" t="s">
        <v>85</v>
      </c>
      <c r="AV825" s="16" t="s">
        <v>185</v>
      </c>
      <c r="AW825" s="16" t="s">
        <v>34</v>
      </c>
      <c r="AX825" s="16" t="s">
        <v>76</v>
      </c>
      <c r="AY825" s="220" t="s">
        <v>160</v>
      </c>
    </row>
    <row r="826" s="14" customFormat="1">
      <c r="A826" s="14"/>
      <c r="B826" s="203"/>
      <c r="C826" s="14"/>
      <c r="D826" s="196" t="s">
        <v>168</v>
      </c>
      <c r="E826" s="204" t="s">
        <v>1</v>
      </c>
      <c r="F826" s="205" t="s">
        <v>366</v>
      </c>
      <c r="G826" s="14"/>
      <c r="H826" s="206">
        <v>155.25</v>
      </c>
      <c r="I826" s="207"/>
      <c r="J826" s="14"/>
      <c r="K826" s="14"/>
      <c r="L826" s="203"/>
      <c r="M826" s="208"/>
      <c r="N826" s="209"/>
      <c r="O826" s="209"/>
      <c r="P826" s="209"/>
      <c r="Q826" s="209"/>
      <c r="R826" s="209"/>
      <c r="S826" s="209"/>
      <c r="T826" s="210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04" t="s">
        <v>168</v>
      </c>
      <c r="AU826" s="204" t="s">
        <v>85</v>
      </c>
      <c r="AV826" s="14" t="s">
        <v>85</v>
      </c>
      <c r="AW826" s="14" t="s">
        <v>34</v>
      </c>
      <c r="AX826" s="14" t="s">
        <v>76</v>
      </c>
      <c r="AY826" s="204" t="s">
        <v>160</v>
      </c>
    </row>
    <row r="827" s="14" customFormat="1">
      <c r="A827" s="14"/>
      <c r="B827" s="203"/>
      <c r="C827" s="14"/>
      <c r="D827" s="196" t="s">
        <v>168</v>
      </c>
      <c r="E827" s="204" t="s">
        <v>1</v>
      </c>
      <c r="F827" s="205" t="s">
        <v>367</v>
      </c>
      <c r="G827" s="14"/>
      <c r="H827" s="206">
        <v>-9.6000000000000014</v>
      </c>
      <c r="I827" s="207"/>
      <c r="J827" s="14"/>
      <c r="K827" s="14"/>
      <c r="L827" s="203"/>
      <c r="M827" s="208"/>
      <c r="N827" s="209"/>
      <c r="O827" s="209"/>
      <c r="P827" s="209"/>
      <c r="Q827" s="209"/>
      <c r="R827" s="209"/>
      <c r="S827" s="209"/>
      <c r="T827" s="210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04" t="s">
        <v>168</v>
      </c>
      <c r="AU827" s="204" t="s">
        <v>85</v>
      </c>
      <c r="AV827" s="14" t="s">
        <v>85</v>
      </c>
      <c r="AW827" s="14" t="s">
        <v>34</v>
      </c>
      <c r="AX827" s="14" t="s">
        <v>76</v>
      </c>
      <c r="AY827" s="204" t="s">
        <v>160</v>
      </c>
    </row>
    <row r="828" s="16" customFormat="1">
      <c r="A828" s="16"/>
      <c r="B828" s="219"/>
      <c r="C828" s="16"/>
      <c r="D828" s="196" t="s">
        <v>168</v>
      </c>
      <c r="E828" s="220" t="s">
        <v>1</v>
      </c>
      <c r="F828" s="221" t="s">
        <v>184</v>
      </c>
      <c r="G828" s="16"/>
      <c r="H828" s="222">
        <v>145.65000000000001</v>
      </c>
      <c r="I828" s="223"/>
      <c r="J828" s="16"/>
      <c r="K828" s="16"/>
      <c r="L828" s="219"/>
      <c r="M828" s="224"/>
      <c r="N828" s="225"/>
      <c r="O828" s="225"/>
      <c r="P828" s="225"/>
      <c r="Q828" s="225"/>
      <c r="R828" s="225"/>
      <c r="S828" s="225"/>
      <c r="T828" s="226"/>
      <c r="U828" s="16"/>
      <c r="V828" s="16"/>
      <c r="W828" s="16"/>
      <c r="X828" s="16"/>
      <c r="Y828" s="16"/>
      <c r="Z828" s="16"/>
      <c r="AA828" s="16"/>
      <c r="AB828" s="16"/>
      <c r="AC828" s="16"/>
      <c r="AD828" s="16"/>
      <c r="AE828" s="16"/>
      <c r="AT828" s="220" t="s">
        <v>168</v>
      </c>
      <c r="AU828" s="220" t="s">
        <v>85</v>
      </c>
      <c r="AV828" s="16" t="s">
        <v>185</v>
      </c>
      <c r="AW828" s="16" t="s">
        <v>34</v>
      </c>
      <c r="AX828" s="16" t="s">
        <v>76</v>
      </c>
      <c r="AY828" s="220" t="s">
        <v>160</v>
      </c>
    </row>
    <row r="829" s="14" customFormat="1">
      <c r="A829" s="14"/>
      <c r="B829" s="203"/>
      <c r="C829" s="14"/>
      <c r="D829" s="196" t="s">
        <v>168</v>
      </c>
      <c r="E829" s="204" t="s">
        <v>1</v>
      </c>
      <c r="F829" s="205" t="s">
        <v>256</v>
      </c>
      <c r="G829" s="14"/>
      <c r="H829" s="206">
        <v>3.8999999999999999</v>
      </c>
      <c r="I829" s="207"/>
      <c r="J829" s="14"/>
      <c r="K829" s="14"/>
      <c r="L829" s="203"/>
      <c r="M829" s="208"/>
      <c r="N829" s="209"/>
      <c r="O829" s="209"/>
      <c r="P829" s="209"/>
      <c r="Q829" s="209"/>
      <c r="R829" s="209"/>
      <c r="S829" s="209"/>
      <c r="T829" s="210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04" t="s">
        <v>168</v>
      </c>
      <c r="AU829" s="204" t="s">
        <v>85</v>
      </c>
      <c r="AV829" s="14" t="s">
        <v>85</v>
      </c>
      <c r="AW829" s="14" t="s">
        <v>34</v>
      </c>
      <c r="AX829" s="14" t="s">
        <v>76</v>
      </c>
      <c r="AY829" s="204" t="s">
        <v>160</v>
      </c>
    </row>
    <row r="830" s="14" customFormat="1">
      <c r="A830" s="14"/>
      <c r="B830" s="203"/>
      <c r="C830" s="14"/>
      <c r="D830" s="196" t="s">
        <v>168</v>
      </c>
      <c r="E830" s="204" t="s">
        <v>1</v>
      </c>
      <c r="F830" s="205" t="s">
        <v>257</v>
      </c>
      <c r="G830" s="14"/>
      <c r="H830" s="206">
        <v>2.5</v>
      </c>
      <c r="I830" s="207"/>
      <c r="J830" s="14"/>
      <c r="K830" s="14"/>
      <c r="L830" s="203"/>
      <c r="M830" s="208"/>
      <c r="N830" s="209"/>
      <c r="O830" s="209"/>
      <c r="P830" s="209"/>
      <c r="Q830" s="209"/>
      <c r="R830" s="209"/>
      <c r="S830" s="209"/>
      <c r="T830" s="210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04" t="s">
        <v>168</v>
      </c>
      <c r="AU830" s="204" t="s">
        <v>85</v>
      </c>
      <c r="AV830" s="14" t="s">
        <v>85</v>
      </c>
      <c r="AW830" s="14" t="s">
        <v>34</v>
      </c>
      <c r="AX830" s="14" t="s">
        <v>76</v>
      </c>
      <c r="AY830" s="204" t="s">
        <v>160</v>
      </c>
    </row>
    <row r="831" s="14" customFormat="1">
      <c r="A831" s="14"/>
      <c r="B831" s="203"/>
      <c r="C831" s="14"/>
      <c r="D831" s="196" t="s">
        <v>168</v>
      </c>
      <c r="E831" s="204" t="s">
        <v>1</v>
      </c>
      <c r="F831" s="205" t="s">
        <v>83</v>
      </c>
      <c r="G831" s="14"/>
      <c r="H831" s="206">
        <v>1</v>
      </c>
      <c r="I831" s="207"/>
      <c r="J831" s="14"/>
      <c r="K831" s="14"/>
      <c r="L831" s="203"/>
      <c r="M831" s="208"/>
      <c r="N831" s="209"/>
      <c r="O831" s="209"/>
      <c r="P831" s="209"/>
      <c r="Q831" s="209"/>
      <c r="R831" s="209"/>
      <c r="S831" s="209"/>
      <c r="T831" s="210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04" t="s">
        <v>168</v>
      </c>
      <c r="AU831" s="204" t="s">
        <v>85</v>
      </c>
      <c r="AV831" s="14" t="s">
        <v>85</v>
      </c>
      <c r="AW831" s="14" t="s">
        <v>34</v>
      </c>
      <c r="AX831" s="14" t="s">
        <v>76</v>
      </c>
      <c r="AY831" s="204" t="s">
        <v>160</v>
      </c>
    </row>
    <row r="832" s="16" customFormat="1">
      <c r="A832" s="16"/>
      <c r="B832" s="219"/>
      <c r="C832" s="16"/>
      <c r="D832" s="196" t="s">
        <v>168</v>
      </c>
      <c r="E832" s="220" t="s">
        <v>1</v>
      </c>
      <c r="F832" s="221" t="s">
        <v>184</v>
      </c>
      <c r="G832" s="16"/>
      <c r="H832" s="222">
        <v>7.4000000000000004</v>
      </c>
      <c r="I832" s="223"/>
      <c r="J832" s="16"/>
      <c r="K832" s="16"/>
      <c r="L832" s="219"/>
      <c r="M832" s="224"/>
      <c r="N832" s="225"/>
      <c r="O832" s="225"/>
      <c r="P832" s="225"/>
      <c r="Q832" s="225"/>
      <c r="R832" s="225"/>
      <c r="S832" s="225"/>
      <c r="T832" s="226"/>
      <c r="U832" s="16"/>
      <c r="V832" s="16"/>
      <c r="W832" s="16"/>
      <c r="X832" s="16"/>
      <c r="Y832" s="16"/>
      <c r="Z832" s="16"/>
      <c r="AA832" s="16"/>
      <c r="AB832" s="16"/>
      <c r="AC832" s="16"/>
      <c r="AD832" s="16"/>
      <c r="AE832" s="16"/>
      <c r="AT832" s="220" t="s">
        <v>168</v>
      </c>
      <c r="AU832" s="220" t="s">
        <v>85</v>
      </c>
      <c r="AV832" s="16" t="s">
        <v>185</v>
      </c>
      <c r="AW832" s="16" t="s">
        <v>34</v>
      </c>
      <c r="AX832" s="16" t="s">
        <v>76</v>
      </c>
      <c r="AY832" s="220" t="s">
        <v>160</v>
      </c>
    </row>
    <row r="833" s="14" customFormat="1">
      <c r="A833" s="14"/>
      <c r="B833" s="203"/>
      <c r="C833" s="14"/>
      <c r="D833" s="196" t="s">
        <v>168</v>
      </c>
      <c r="E833" s="204" t="s">
        <v>1</v>
      </c>
      <c r="F833" s="205" t="s">
        <v>372</v>
      </c>
      <c r="G833" s="14"/>
      <c r="H833" s="206">
        <v>5.7599999999999998</v>
      </c>
      <c r="I833" s="207"/>
      <c r="J833" s="14"/>
      <c r="K833" s="14"/>
      <c r="L833" s="203"/>
      <c r="M833" s="208"/>
      <c r="N833" s="209"/>
      <c r="O833" s="209"/>
      <c r="P833" s="209"/>
      <c r="Q833" s="209"/>
      <c r="R833" s="209"/>
      <c r="S833" s="209"/>
      <c r="T833" s="210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04" t="s">
        <v>168</v>
      </c>
      <c r="AU833" s="204" t="s">
        <v>85</v>
      </c>
      <c r="AV833" s="14" t="s">
        <v>85</v>
      </c>
      <c r="AW833" s="14" t="s">
        <v>34</v>
      </c>
      <c r="AX833" s="14" t="s">
        <v>76</v>
      </c>
      <c r="AY833" s="204" t="s">
        <v>160</v>
      </c>
    </row>
    <row r="834" s="14" customFormat="1">
      <c r="A834" s="14"/>
      <c r="B834" s="203"/>
      <c r="C834" s="14"/>
      <c r="D834" s="196" t="s">
        <v>168</v>
      </c>
      <c r="E834" s="204" t="s">
        <v>1</v>
      </c>
      <c r="F834" s="205" t="s">
        <v>373</v>
      </c>
      <c r="G834" s="14"/>
      <c r="H834" s="206">
        <v>7.4399999999999995</v>
      </c>
      <c r="I834" s="207"/>
      <c r="J834" s="14"/>
      <c r="K834" s="14"/>
      <c r="L834" s="203"/>
      <c r="M834" s="208"/>
      <c r="N834" s="209"/>
      <c r="O834" s="209"/>
      <c r="P834" s="209"/>
      <c r="Q834" s="209"/>
      <c r="R834" s="209"/>
      <c r="S834" s="209"/>
      <c r="T834" s="210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04" t="s">
        <v>168</v>
      </c>
      <c r="AU834" s="204" t="s">
        <v>85</v>
      </c>
      <c r="AV834" s="14" t="s">
        <v>85</v>
      </c>
      <c r="AW834" s="14" t="s">
        <v>34</v>
      </c>
      <c r="AX834" s="14" t="s">
        <v>76</v>
      </c>
      <c r="AY834" s="204" t="s">
        <v>160</v>
      </c>
    </row>
    <row r="835" s="14" customFormat="1">
      <c r="A835" s="14"/>
      <c r="B835" s="203"/>
      <c r="C835" s="14"/>
      <c r="D835" s="196" t="s">
        <v>168</v>
      </c>
      <c r="E835" s="204" t="s">
        <v>1</v>
      </c>
      <c r="F835" s="205" t="s">
        <v>374</v>
      </c>
      <c r="G835" s="14"/>
      <c r="H835" s="206">
        <v>2.6800000000000002</v>
      </c>
      <c r="I835" s="207"/>
      <c r="J835" s="14"/>
      <c r="K835" s="14"/>
      <c r="L835" s="203"/>
      <c r="M835" s="208"/>
      <c r="N835" s="209"/>
      <c r="O835" s="209"/>
      <c r="P835" s="209"/>
      <c r="Q835" s="209"/>
      <c r="R835" s="209"/>
      <c r="S835" s="209"/>
      <c r="T835" s="210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04" t="s">
        <v>168</v>
      </c>
      <c r="AU835" s="204" t="s">
        <v>85</v>
      </c>
      <c r="AV835" s="14" t="s">
        <v>85</v>
      </c>
      <c r="AW835" s="14" t="s">
        <v>34</v>
      </c>
      <c r="AX835" s="14" t="s">
        <v>76</v>
      </c>
      <c r="AY835" s="204" t="s">
        <v>160</v>
      </c>
    </row>
    <row r="836" s="16" customFormat="1">
      <c r="A836" s="16"/>
      <c r="B836" s="219"/>
      <c r="C836" s="16"/>
      <c r="D836" s="196" t="s">
        <v>168</v>
      </c>
      <c r="E836" s="220" t="s">
        <v>1</v>
      </c>
      <c r="F836" s="221" t="s">
        <v>184</v>
      </c>
      <c r="G836" s="16"/>
      <c r="H836" s="222">
        <v>15.879999999999999</v>
      </c>
      <c r="I836" s="223"/>
      <c r="J836" s="16"/>
      <c r="K836" s="16"/>
      <c r="L836" s="219"/>
      <c r="M836" s="224"/>
      <c r="N836" s="225"/>
      <c r="O836" s="225"/>
      <c r="P836" s="225"/>
      <c r="Q836" s="225"/>
      <c r="R836" s="225"/>
      <c r="S836" s="225"/>
      <c r="T836" s="226"/>
      <c r="U836" s="16"/>
      <c r="V836" s="16"/>
      <c r="W836" s="16"/>
      <c r="X836" s="16"/>
      <c r="Y836" s="16"/>
      <c r="Z836" s="16"/>
      <c r="AA836" s="16"/>
      <c r="AB836" s="16"/>
      <c r="AC836" s="16"/>
      <c r="AD836" s="16"/>
      <c r="AE836" s="16"/>
      <c r="AT836" s="220" t="s">
        <v>168</v>
      </c>
      <c r="AU836" s="220" t="s">
        <v>85</v>
      </c>
      <c r="AV836" s="16" t="s">
        <v>185</v>
      </c>
      <c r="AW836" s="16" t="s">
        <v>34</v>
      </c>
      <c r="AX836" s="16" t="s">
        <v>76</v>
      </c>
      <c r="AY836" s="220" t="s">
        <v>160</v>
      </c>
    </row>
    <row r="837" s="15" customFormat="1">
      <c r="A837" s="15"/>
      <c r="B837" s="211"/>
      <c r="C837" s="15"/>
      <c r="D837" s="196" t="s">
        <v>168</v>
      </c>
      <c r="E837" s="212" t="s">
        <v>1</v>
      </c>
      <c r="F837" s="213" t="s">
        <v>171</v>
      </c>
      <c r="G837" s="15"/>
      <c r="H837" s="214">
        <v>714.44799999999987</v>
      </c>
      <c r="I837" s="215"/>
      <c r="J837" s="15"/>
      <c r="K837" s="15"/>
      <c r="L837" s="211"/>
      <c r="M837" s="216"/>
      <c r="N837" s="217"/>
      <c r="O837" s="217"/>
      <c r="P837" s="217"/>
      <c r="Q837" s="217"/>
      <c r="R837" s="217"/>
      <c r="S837" s="217"/>
      <c r="T837" s="218"/>
      <c r="U837" s="15"/>
      <c r="V837" s="15"/>
      <c r="W837" s="15"/>
      <c r="X837" s="15"/>
      <c r="Y837" s="15"/>
      <c r="Z837" s="15"/>
      <c r="AA837" s="15"/>
      <c r="AB837" s="15"/>
      <c r="AC837" s="15"/>
      <c r="AD837" s="15"/>
      <c r="AE837" s="15"/>
      <c r="AT837" s="212" t="s">
        <v>168</v>
      </c>
      <c r="AU837" s="212" t="s">
        <v>85</v>
      </c>
      <c r="AV837" s="15" t="s">
        <v>166</v>
      </c>
      <c r="AW837" s="15" t="s">
        <v>34</v>
      </c>
      <c r="AX837" s="15" t="s">
        <v>83</v>
      </c>
      <c r="AY837" s="212" t="s">
        <v>160</v>
      </c>
    </row>
    <row r="838" s="2" customFormat="1" ht="24.15" customHeight="1">
      <c r="A838" s="38"/>
      <c r="B838" s="180"/>
      <c r="C838" s="181" t="s">
        <v>1087</v>
      </c>
      <c r="D838" s="181" t="s">
        <v>162</v>
      </c>
      <c r="E838" s="182" t="s">
        <v>1088</v>
      </c>
      <c r="F838" s="183" t="s">
        <v>1089</v>
      </c>
      <c r="G838" s="184" t="s">
        <v>165</v>
      </c>
      <c r="H838" s="185">
        <v>928.06500000000005</v>
      </c>
      <c r="I838" s="186"/>
      <c r="J838" s="187">
        <f>ROUND(I838*H838,2)</f>
        <v>0</v>
      </c>
      <c r="K838" s="188"/>
      <c r="L838" s="39"/>
      <c r="M838" s="189" t="s">
        <v>1</v>
      </c>
      <c r="N838" s="190" t="s">
        <v>41</v>
      </c>
      <c r="O838" s="77"/>
      <c r="P838" s="191">
        <f>O838*H838</f>
        <v>0</v>
      </c>
      <c r="Q838" s="191">
        <v>0.00020000000000000001</v>
      </c>
      <c r="R838" s="191">
        <f>Q838*H838</f>
        <v>0.18561300000000003</v>
      </c>
      <c r="S838" s="191">
        <v>0</v>
      </c>
      <c r="T838" s="192">
        <f>S838*H838</f>
        <v>0</v>
      </c>
      <c r="U838" s="38"/>
      <c r="V838" s="38"/>
      <c r="W838" s="38"/>
      <c r="X838" s="38"/>
      <c r="Y838" s="38"/>
      <c r="Z838" s="38"/>
      <c r="AA838" s="38"/>
      <c r="AB838" s="38"/>
      <c r="AC838" s="38"/>
      <c r="AD838" s="38"/>
      <c r="AE838" s="38"/>
      <c r="AR838" s="193" t="s">
        <v>561</v>
      </c>
      <c r="AT838" s="193" t="s">
        <v>162</v>
      </c>
      <c r="AU838" s="193" t="s">
        <v>85</v>
      </c>
      <c r="AY838" s="19" t="s">
        <v>160</v>
      </c>
      <c r="BE838" s="194">
        <f>IF(N838="základní",J838,0)</f>
        <v>0</v>
      </c>
      <c r="BF838" s="194">
        <f>IF(N838="snížená",J838,0)</f>
        <v>0</v>
      </c>
      <c r="BG838" s="194">
        <f>IF(N838="zákl. přenesená",J838,0)</f>
        <v>0</v>
      </c>
      <c r="BH838" s="194">
        <f>IF(N838="sníž. přenesená",J838,0)</f>
        <v>0</v>
      </c>
      <c r="BI838" s="194">
        <f>IF(N838="nulová",J838,0)</f>
        <v>0</v>
      </c>
      <c r="BJ838" s="19" t="s">
        <v>83</v>
      </c>
      <c r="BK838" s="194">
        <f>ROUND(I838*H838,2)</f>
        <v>0</v>
      </c>
      <c r="BL838" s="19" t="s">
        <v>561</v>
      </c>
      <c r="BM838" s="193" t="s">
        <v>1090</v>
      </c>
    </row>
    <row r="839" s="13" customFormat="1">
      <c r="A839" s="13"/>
      <c r="B839" s="195"/>
      <c r="C839" s="13"/>
      <c r="D839" s="196" t="s">
        <v>168</v>
      </c>
      <c r="E839" s="197" t="s">
        <v>1</v>
      </c>
      <c r="F839" s="198" t="s">
        <v>339</v>
      </c>
      <c r="G839" s="13"/>
      <c r="H839" s="197" t="s">
        <v>1</v>
      </c>
      <c r="I839" s="199"/>
      <c r="J839" s="13"/>
      <c r="K839" s="13"/>
      <c r="L839" s="195"/>
      <c r="M839" s="200"/>
      <c r="N839" s="201"/>
      <c r="O839" s="201"/>
      <c r="P839" s="201"/>
      <c r="Q839" s="201"/>
      <c r="R839" s="201"/>
      <c r="S839" s="201"/>
      <c r="T839" s="202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197" t="s">
        <v>168</v>
      </c>
      <c r="AU839" s="197" t="s">
        <v>85</v>
      </c>
      <c r="AV839" s="13" t="s">
        <v>83</v>
      </c>
      <c r="AW839" s="13" t="s">
        <v>34</v>
      </c>
      <c r="AX839" s="13" t="s">
        <v>76</v>
      </c>
      <c r="AY839" s="197" t="s">
        <v>160</v>
      </c>
    </row>
    <row r="840" s="14" customFormat="1">
      <c r="A840" s="14"/>
      <c r="B840" s="203"/>
      <c r="C840" s="14"/>
      <c r="D840" s="196" t="s">
        <v>168</v>
      </c>
      <c r="E840" s="204" t="s">
        <v>1</v>
      </c>
      <c r="F840" s="205" t="s">
        <v>341</v>
      </c>
      <c r="G840" s="14"/>
      <c r="H840" s="206">
        <v>291.19999999999999</v>
      </c>
      <c r="I840" s="207"/>
      <c r="J840" s="14"/>
      <c r="K840" s="14"/>
      <c r="L840" s="203"/>
      <c r="M840" s="208"/>
      <c r="N840" s="209"/>
      <c r="O840" s="209"/>
      <c r="P840" s="209"/>
      <c r="Q840" s="209"/>
      <c r="R840" s="209"/>
      <c r="S840" s="209"/>
      <c r="T840" s="210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04" t="s">
        <v>168</v>
      </c>
      <c r="AU840" s="204" t="s">
        <v>85</v>
      </c>
      <c r="AV840" s="14" t="s">
        <v>85</v>
      </c>
      <c r="AW840" s="14" t="s">
        <v>34</v>
      </c>
      <c r="AX840" s="14" t="s">
        <v>76</v>
      </c>
      <c r="AY840" s="204" t="s">
        <v>160</v>
      </c>
    </row>
    <row r="841" s="13" customFormat="1">
      <c r="A841" s="13"/>
      <c r="B841" s="195"/>
      <c r="C841" s="13"/>
      <c r="D841" s="196" t="s">
        <v>168</v>
      </c>
      <c r="E841" s="197" t="s">
        <v>1</v>
      </c>
      <c r="F841" s="198" t="s">
        <v>355</v>
      </c>
      <c r="G841" s="13"/>
      <c r="H841" s="197" t="s">
        <v>1</v>
      </c>
      <c r="I841" s="199"/>
      <c r="J841" s="13"/>
      <c r="K841" s="13"/>
      <c r="L841" s="195"/>
      <c r="M841" s="200"/>
      <c r="N841" s="201"/>
      <c r="O841" s="201"/>
      <c r="P841" s="201"/>
      <c r="Q841" s="201"/>
      <c r="R841" s="201"/>
      <c r="S841" s="201"/>
      <c r="T841" s="202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197" t="s">
        <v>168</v>
      </c>
      <c r="AU841" s="197" t="s">
        <v>85</v>
      </c>
      <c r="AV841" s="13" t="s">
        <v>83</v>
      </c>
      <c r="AW841" s="13" t="s">
        <v>34</v>
      </c>
      <c r="AX841" s="13" t="s">
        <v>76</v>
      </c>
      <c r="AY841" s="197" t="s">
        <v>160</v>
      </c>
    </row>
    <row r="842" s="14" customFormat="1">
      <c r="A842" s="14"/>
      <c r="B842" s="203"/>
      <c r="C842" s="14"/>
      <c r="D842" s="196" t="s">
        <v>168</v>
      </c>
      <c r="E842" s="204" t="s">
        <v>1</v>
      </c>
      <c r="F842" s="205" t="s">
        <v>359</v>
      </c>
      <c r="G842" s="14"/>
      <c r="H842" s="206">
        <v>469.30000000000001</v>
      </c>
      <c r="I842" s="207"/>
      <c r="J842" s="14"/>
      <c r="K842" s="14"/>
      <c r="L842" s="203"/>
      <c r="M842" s="208"/>
      <c r="N842" s="209"/>
      <c r="O842" s="209"/>
      <c r="P842" s="209"/>
      <c r="Q842" s="209"/>
      <c r="R842" s="209"/>
      <c r="S842" s="209"/>
      <c r="T842" s="210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04" t="s">
        <v>168</v>
      </c>
      <c r="AU842" s="204" t="s">
        <v>85</v>
      </c>
      <c r="AV842" s="14" t="s">
        <v>85</v>
      </c>
      <c r="AW842" s="14" t="s">
        <v>34</v>
      </c>
      <c r="AX842" s="14" t="s">
        <v>76</v>
      </c>
      <c r="AY842" s="204" t="s">
        <v>160</v>
      </c>
    </row>
    <row r="843" s="14" customFormat="1">
      <c r="A843" s="14"/>
      <c r="B843" s="203"/>
      <c r="C843" s="14"/>
      <c r="D843" s="196" t="s">
        <v>168</v>
      </c>
      <c r="E843" s="204" t="s">
        <v>1</v>
      </c>
      <c r="F843" s="205" t="s">
        <v>360</v>
      </c>
      <c r="G843" s="14"/>
      <c r="H843" s="206">
        <v>-52.359999999999999</v>
      </c>
      <c r="I843" s="207"/>
      <c r="J843" s="14"/>
      <c r="K843" s="14"/>
      <c r="L843" s="203"/>
      <c r="M843" s="208"/>
      <c r="N843" s="209"/>
      <c r="O843" s="209"/>
      <c r="P843" s="209"/>
      <c r="Q843" s="209"/>
      <c r="R843" s="209"/>
      <c r="S843" s="209"/>
      <c r="T843" s="210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04" t="s">
        <v>168</v>
      </c>
      <c r="AU843" s="204" t="s">
        <v>85</v>
      </c>
      <c r="AV843" s="14" t="s">
        <v>85</v>
      </c>
      <c r="AW843" s="14" t="s">
        <v>34</v>
      </c>
      <c r="AX843" s="14" t="s">
        <v>76</v>
      </c>
      <c r="AY843" s="204" t="s">
        <v>160</v>
      </c>
    </row>
    <row r="844" s="14" customFormat="1">
      <c r="A844" s="14"/>
      <c r="B844" s="203"/>
      <c r="C844" s="14"/>
      <c r="D844" s="196" t="s">
        <v>168</v>
      </c>
      <c r="E844" s="204" t="s">
        <v>1</v>
      </c>
      <c r="F844" s="205" t="s">
        <v>361</v>
      </c>
      <c r="G844" s="14"/>
      <c r="H844" s="206">
        <v>219.92499999999998</v>
      </c>
      <c r="I844" s="207"/>
      <c r="J844" s="14"/>
      <c r="K844" s="14"/>
      <c r="L844" s="203"/>
      <c r="M844" s="208"/>
      <c r="N844" s="209"/>
      <c r="O844" s="209"/>
      <c r="P844" s="209"/>
      <c r="Q844" s="209"/>
      <c r="R844" s="209"/>
      <c r="S844" s="209"/>
      <c r="T844" s="210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04" t="s">
        <v>168</v>
      </c>
      <c r="AU844" s="204" t="s">
        <v>85</v>
      </c>
      <c r="AV844" s="14" t="s">
        <v>85</v>
      </c>
      <c r="AW844" s="14" t="s">
        <v>34</v>
      </c>
      <c r="AX844" s="14" t="s">
        <v>76</v>
      </c>
      <c r="AY844" s="204" t="s">
        <v>160</v>
      </c>
    </row>
    <row r="845" s="16" customFormat="1">
      <c r="A845" s="16"/>
      <c r="B845" s="219"/>
      <c r="C845" s="16"/>
      <c r="D845" s="196" t="s">
        <v>168</v>
      </c>
      <c r="E845" s="220" t="s">
        <v>1</v>
      </c>
      <c r="F845" s="221" t="s">
        <v>184</v>
      </c>
      <c r="G845" s="16"/>
      <c r="H845" s="222">
        <v>928.06499999999994</v>
      </c>
      <c r="I845" s="223"/>
      <c r="J845" s="16"/>
      <c r="K845" s="16"/>
      <c r="L845" s="219"/>
      <c r="M845" s="224"/>
      <c r="N845" s="225"/>
      <c r="O845" s="225"/>
      <c r="P845" s="225"/>
      <c r="Q845" s="225"/>
      <c r="R845" s="225"/>
      <c r="S845" s="225"/>
      <c r="T845" s="226"/>
      <c r="U845" s="16"/>
      <c r="V845" s="16"/>
      <c r="W845" s="16"/>
      <c r="X845" s="16"/>
      <c r="Y845" s="16"/>
      <c r="Z845" s="16"/>
      <c r="AA845" s="16"/>
      <c r="AB845" s="16"/>
      <c r="AC845" s="16"/>
      <c r="AD845" s="16"/>
      <c r="AE845" s="16"/>
      <c r="AT845" s="220" t="s">
        <v>168</v>
      </c>
      <c r="AU845" s="220" t="s">
        <v>85</v>
      </c>
      <c r="AV845" s="16" t="s">
        <v>185</v>
      </c>
      <c r="AW845" s="16" t="s">
        <v>34</v>
      </c>
      <c r="AX845" s="16" t="s">
        <v>76</v>
      </c>
      <c r="AY845" s="220" t="s">
        <v>160</v>
      </c>
    </row>
    <row r="846" s="15" customFormat="1">
      <c r="A846" s="15"/>
      <c r="B846" s="211"/>
      <c r="C846" s="15"/>
      <c r="D846" s="196" t="s">
        <v>168</v>
      </c>
      <c r="E846" s="212" t="s">
        <v>1</v>
      </c>
      <c r="F846" s="213" t="s">
        <v>171</v>
      </c>
      <c r="G846" s="15"/>
      <c r="H846" s="214">
        <v>928.06499999999994</v>
      </c>
      <c r="I846" s="215"/>
      <c r="J846" s="15"/>
      <c r="K846" s="15"/>
      <c r="L846" s="211"/>
      <c r="M846" s="216"/>
      <c r="N846" s="217"/>
      <c r="O846" s="217"/>
      <c r="P846" s="217"/>
      <c r="Q846" s="217"/>
      <c r="R846" s="217"/>
      <c r="S846" s="217"/>
      <c r="T846" s="218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T846" s="212" t="s">
        <v>168</v>
      </c>
      <c r="AU846" s="212" t="s">
        <v>85</v>
      </c>
      <c r="AV846" s="15" t="s">
        <v>166</v>
      </c>
      <c r="AW846" s="15" t="s">
        <v>34</v>
      </c>
      <c r="AX846" s="15" t="s">
        <v>83</v>
      </c>
      <c r="AY846" s="212" t="s">
        <v>160</v>
      </c>
    </row>
    <row r="847" s="2" customFormat="1" ht="33" customHeight="1">
      <c r="A847" s="38"/>
      <c r="B847" s="180"/>
      <c r="C847" s="181" t="s">
        <v>1091</v>
      </c>
      <c r="D847" s="181" t="s">
        <v>162</v>
      </c>
      <c r="E847" s="182" t="s">
        <v>1092</v>
      </c>
      <c r="F847" s="183" t="s">
        <v>1093</v>
      </c>
      <c r="G847" s="184" t="s">
        <v>165</v>
      </c>
      <c r="H847" s="185">
        <v>714.44799999999998</v>
      </c>
      <c r="I847" s="186"/>
      <c r="J847" s="187">
        <f>ROUND(I847*H847,2)</f>
        <v>0</v>
      </c>
      <c r="K847" s="188"/>
      <c r="L847" s="39"/>
      <c r="M847" s="189" t="s">
        <v>1</v>
      </c>
      <c r="N847" s="190" t="s">
        <v>41</v>
      </c>
      <c r="O847" s="77"/>
      <c r="P847" s="191">
        <f>O847*H847</f>
        <v>0</v>
      </c>
      <c r="Q847" s="191">
        <v>0.00029</v>
      </c>
      <c r="R847" s="191">
        <f>Q847*H847</f>
        <v>0.20718992</v>
      </c>
      <c r="S847" s="191">
        <v>0</v>
      </c>
      <c r="T847" s="192">
        <f>S847*H847</f>
        <v>0</v>
      </c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  <c r="AE847" s="38"/>
      <c r="AR847" s="193" t="s">
        <v>561</v>
      </c>
      <c r="AT847" s="193" t="s">
        <v>162</v>
      </c>
      <c r="AU847" s="193" t="s">
        <v>85</v>
      </c>
      <c r="AY847" s="19" t="s">
        <v>160</v>
      </c>
      <c r="BE847" s="194">
        <f>IF(N847="základní",J847,0)</f>
        <v>0</v>
      </c>
      <c r="BF847" s="194">
        <f>IF(N847="snížená",J847,0)</f>
        <v>0</v>
      </c>
      <c r="BG847" s="194">
        <f>IF(N847="zákl. přenesená",J847,0)</f>
        <v>0</v>
      </c>
      <c r="BH847" s="194">
        <f>IF(N847="sníž. přenesená",J847,0)</f>
        <v>0</v>
      </c>
      <c r="BI847" s="194">
        <f>IF(N847="nulová",J847,0)</f>
        <v>0</v>
      </c>
      <c r="BJ847" s="19" t="s">
        <v>83</v>
      </c>
      <c r="BK847" s="194">
        <f>ROUND(I847*H847,2)</f>
        <v>0</v>
      </c>
      <c r="BL847" s="19" t="s">
        <v>561</v>
      </c>
      <c r="BM847" s="193" t="s">
        <v>1094</v>
      </c>
    </row>
    <row r="848" s="13" customFormat="1">
      <c r="A848" s="13"/>
      <c r="B848" s="195"/>
      <c r="C848" s="13"/>
      <c r="D848" s="196" t="s">
        <v>168</v>
      </c>
      <c r="E848" s="197" t="s">
        <v>1</v>
      </c>
      <c r="F848" s="198" t="s">
        <v>339</v>
      </c>
      <c r="G848" s="13"/>
      <c r="H848" s="197" t="s">
        <v>1</v>
      </c>
      <c r="I848" s="199"/>
      <c r="J848" s="13"/>
      <c r="K848" s="13"/>
      <c r="L848" s="195"/>
      <c r="M848" s="200"/>
      <c r="N848" s="201"/>
      <c r="O848" s="201"/>
      <c r="P848" s="201"/>
      <c r="Q848" s="201"/>
      <c r="R848" s="201"/>
      <c r="S848" s="201"/>
      <c r="T848" s="202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197" t="s">
        <v>168</v>
      </c>
      <c r="AU848" s="197" t="s">
        <v>85</v>
      </c>
      <c r="AV848" s="13" t="s">
        <v>83</v>
      </c>
      <c r="AW848" s="13" t="s">
        <v>34</v>
      </c>
      <c r="AX848" s="13" t="s">
        <v>76</v>
      </c>
      <c r="AY848" s="197" t="s">
        <v>160</v>
      </c>
    </row>
    <row r="849" s="14" customFormat="1">
      <c r="A849" s="14"/>
      <c r="B849" s="203"/>
      <c r="C849" s="14"/>
      <c r="D849" s="196" t="s">
        <v>168</v>
      </c>
      <c r="E849" s="204" t="s">
        <v>1</v>
      </c>
      <c r="F849" s="205" t="s">
        <v>340</v>
      </c>
      <c r="G849" s="14"/>
      <c r="H849" s="206">
        <v>297.43000000000001</v>
      </c>
      <c r="I849" s="207"/>
      <c r="J849" s="14"/>
      <c r="K849" s="14"/>
      <c r="L849" s="203"/>
      <c r="M849" s="208"/>
      <c r="N849" s="209"/>
      <c r="O849" s="209"/>
      <c r="P849" s="209"/>
      <c r="Q849" s="209"/>
      <c r="R849" s="209"/>
      <c r="S849" s="209"/>
      <c r="T849" s="210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04" t="s">
        <v>168</v>
      </c>
      <c r="AU849" s="204" t="s">
        <v>85</v>
      </c>
      <c r="AV849" s="14" t="s">
        <v>85</v>
      </c>
      <c r="AW849" s="14" t="s">
        <v>34</v>
      </c>
      <c r="AX849" s="14" t="s">
        <v>76</v>
      </c>
      <c r="AY849" s="204" t="s">
        <v>160</v>
      </c>
    </row>
    <row r="850" s="16" customFormat="1">
      <c r="A850" s="16"/>
      <c r="B850" s="219"/>
      <c r="C850" s="16"/>
      <c r="D850" s="196" t="s">
        <v>168</v>
      </c>
      <c r="E850" s="220" t="s">
        <v>1</v>
      </c>
      <c r="F850" s="221" t="s">
        <v>184</v>
      </c>
      <c r="G850" s="16"/>
      <c r="H850" s="222">
        <v>297.43000000000001</v>
      </c>
      <c r="I850" s="223"/>
      <c r="J850" s="16"/>
      <c r="K850" s="16"/>
      <c r="L850" s="219"/>
      <c r="M850" s="224"/>
      <c r="N850" s="225"/>
      <c r="O850" s="225"/>
      <c r="P850" s="225"/>
      <c r="Q850" s="225"/>
      <c r="R850" s="225"/>
      <c r="S850" s="225"/>
      <c r="T850" s="226"/>
      <c r="U850" s="16"/>
      <c r="V850" s="16"/>
      <c r="W850" s="16"/>
      <c r="X850" s="16"/>
      <c r="Y850" s="16"/>
      <c r="Z850" s="16"/>
      <c r="AA850" s="16"/>
      <c r="AB850" s="16"/>
      <c r="AC850" s="16"/>
      <c r="AD850" s="16"/>
      <c r="AE850" s="16"/>
      <c r="AT850" s="220" t="s">
        <v>168</v>
      </c>
      <c r="AU850" s="220" t="s">
        <v>85</v>
      </c>
      <c r="AV850" s="16" t="s">
        <v>185</v>
      </c>
      <c r="AW850" s="16" t="s">
        <v>34</v>
      </c>
      <c r="AX850" s="16" t="s">
        <v>76</v>
      </c>
      <c r="AY850" s="220" t="s">
        <v>160</v>
      </c>
    </row>
    <row r="851" s="13" customFormat="1">
      <c r="A851" s="13"/>
      <c r="B851" s="195"/>
      <c r="C851" s="13"/>
      <c r="D851" s="196" t="s">
        <v>168</v>
      </c>
      <c r="E851" s="197" t="s">
        <v>1</v>
      </c>
      <c r="F851" s="198" t="s">
        <v>355</v>
      </c>
      <c r="G851" s="13"/>
      <c r="H851" s="197" t="s">
        <v>1</v>
      </c>
      <c r="I851" s="199"/>
      <c r="J851" s="13"/>
      <c r="K851" s="13"/>
      <c r="L851" s="195"/>
      <c r="M851" s="200"/>
      <c r="N851" s="201"/>
      <c r="O851" s="201"/>
      <c r="P851" s="201"/>
      <c r="Q851" s="201"/>
      <c r="R851" s="201"/>
      <c r="S851" s="201"/>
      <c r="T851" s="202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197" t="s">
        <v>168</v>
      </c>
      <c r="AU851" s="197" t="s">
        <v>85</v>
      </c>
      <c r="AV851" s="13" t="s">
        <v>83</v>
      </c>
      <c r="AW851" s="13" t="s">
        <v>34</v>
      </c>
      <c r="AX851" s="13" t="s">
        <v>76</v>
      </c>
      <c r="AY851" s="197" t="s">
        <v>160</v>
      </c>
    </row>
    <row r="852" s="14" customFormat="1">
      <c r="A852" s="14"/>
      <c r="B852" s="203"/>
      <c r="C852" s="14"/>
      <c r="D852" s="196" t="s">
        <v>168</v>
      </c>
      <c r="E852" s="204" t="s">
        <v>1</v>
      </c>
      <c r="F852" s="205" t="s">
        <v>356</v>
      </c>
      <c r="G852" s="14"/>
      <c r="H852" s="206">
        <v>296.39999999999998</v>
      </c>
      <c r="I852" s="207"/>
      <c r="J852" s="14"/>
      <c r="K852" s="14"/>
      <c r="L852" s="203"/>
      <c r="M852" s="208"/>
      <c r="N852" s="209"/>
      <c r="O852" s="209"/>
      <c r="P852" s="209"/>
      <c r="Q852" s="209"/>
      <c r="R852" s="209"/>
      <c r="S852" s="209"/>
      <c r="T852" s="210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04" t="s">
        <v>168</v>
      </c>
      <c r="AU852" s="204" t="s">
        <v>85</v>
      </c>
      <c r="AV852" s="14" t="s">
        <v>85</v>
      </c>
      <c r="AW852" s="14" t="s">
        <v>34</v>
      </c>
      <c r="AX852" s="14" t="s">
        <v>76</v>
      </c>
      <c r="AY852" s="204" t="s">
        <v>160</v>
      </c>
    </row>
    <row r="853" s="14" customFormat="1">
      <c r="A853" s="14"/>
      <c r="B853" s="203"/>
      <c r="C853" s="14"/>
      <c r="D853" s="196" t="s">
        <v>168</v>
      </c>
      <c r="E853" s="204" t="s">
        <v>1</v>
      </c>
      <c r="F853" s="205" t="s">
        <v>357</v>
      </c>
      <c r="G853" s="14"/>
      <c r="H853" s="206">
        <v>-44.952000000000005</v>
      </c>
      <c r="I853" s="207"/>
      <c r="J853" s="14"/>
      <c r="K853" s="14"/>
      <c r="L853" s="203"/>
      <c r="M853" s="208"/>
      <c r="N853" s="209"/>
      <c r="O853" s="209"/>
      <c r="P853" s="209"/>
      <c r="Q853" s="209"/>
      <c r="R853" s="209"/>
      <c r="S853" s="209"/>
      <c r="T853" s="210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04" t="s">
        <v>168</v>
      </c>
      <c r="AU853" s="204" t="s">
        <v>85</v>
      </c>
      <c r="AV853" s="14" t="s">
        <v>85</v>
      </c>
      <c r="AW853" s="14" t="s">
        <v>34</v>
      </c>
      <c r="AX853" s="14" t="s">
        <v>76</v>
      </c>
      <c r="AY853" s="204" t="s">
        <v>160</v>
      </c>
    </row>
    <row r="854" s="14" customFormat="1">
      <c r="A854" s="14"/>
      <c r="B854" s="203"/>
      <c r="C854" s="14"/>
      <c r="D854" s="196" t="s">
        <v>168</v>
      </c>
      <c r="E854" s="204" t="s">
        <v>1</v>
      </c>
      <c r="F854" s="205" t="s">
        <v>358</v>
      </c>
      <c r="G854" s="14"/>
      <c r="H854" s="206">
        <v>-3.3599999999999999</v>
      </c>
      <c r="I854" s="207"/>
      <c r="J854" s="14"/>
      <c r="K854" s="14"/>
      <c r="L854" s="203"/>
      <c r="M854" s="208"/>
      <c r="N854" s="209"/>
      <c r="O854" s="209"/>
      <c r="P854" s="209"/>
      <c r="Q854" s="209"/>
      <c r="R854" s="209"/>
      <c r="S854" s="209"/>
      <c r="T854" s="210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04" t="s">
        <v>168</v>
      </c>
      <c r="AU854" s="204" t="s">
        <v>85</v>
      </c>
      <c r="AV854" s="14" t="s">
        <v>85</v>
      </c>
      <c r="AW854" s="14" t="s">
        <v>34</v>
      </c>
      <c r="AX854" s="14" t="s">
        <v>76</v>
      </c>
      <c r="AY854" s="204" t="s">
        <v>160</v>
      </c>
    </row>
    <row r="855" s="16" customFormat="1">
      <c r="A855" s="16"/>
      <c r="B855" s="219"/>
      <c r="C855" s="16"/>
      <c r="D855" s="196" t="s">
        <v>168</v>
      </c>
      <c r="E855" s="220" t="s">
        <v>1</v>
      </c>
      <c r="F855" s="221" t="s">
        <v>184</v>
      </c>
      <c r="G855" s="16"/>
      <c r="H855" s="222">
        <v>248.08799999999997</v>
      </c>
      <c r="I855" s="223"/>
      <c r="J855" s="16"/>
      <c r="K855" s="16"/>
      <c r="L855" s="219"/>
      <c r="M855" s="224"/>
      <c r="N855" s="225"/>
      <c r="O855" s="225"/>
      <c r="P855" s="225"/>
      <c r="Q855" s="225"/>
      <c r="R855" s="225"/>
      <c r="S855" s="225"/>
      <c r="T855" s="226"/>
      <c r="U855" s="16"/>
      <c r="V855" s="16"/>
      <c r="W855" s="16"/>
      <c r="X855" s="16"/>
      <c r="Y855" s="16"/>
      <c r="Z855" s="16"/>
      <c r="AA855" s="16"/>
      <c r="AB855" s="16"/>
      <c r="AC855" s="16"/>
      <c r="AD855" s="16"/>
      <c r="AE855" s="16"/>
      <c r="AT855" s="220" t="s">
        <v>168</v>
      </c>
      <c r="AU855" s="220" t="s">
        <v>85</v>
      </c>
      <c r="AV855" s="16" t="s">
        <v>185</v>
      </c>
      <c r="AW855" s="16" t="s">
        <v>34</v>
      </c>
      <c r="AX855" s="16" t="s">
        <v>76</v>
      </c>
      <c r="AY855" s="220" t="s">
        <v>160</v>
      </c>
    </row>
    <row r="856" s="14" customFormat="1">
      <c r="A856" s="14"/>
      <c r="B856" s="203"/>
      <c r="C856" s="14"/>
      <c r="D856" s="196" t="s">
        <v>168</v>
      </c>
      <c r="E856" s="204" t="s">
        <v>1</v>
      </c>
      <c r="F856" s="205" t="s">
        <v>366</v>
      </c>
      <c r="G856" s="14"/>
      <c r="H856" s="206">
        <v>155.25</v>
      </c>
      <c r="I856" s="207"/>
      <c r="J856" s="14"/>
      <c r="K856" s="14"/>
      <c r="L856" s="203"/>
      <c r="M856" s="208"/>
      <c r="N856" s="209"/>
      <c r="O856" s="209"/>
      <c r="P856" s="209"/>
      <c r="Q856" s="209"/>
      <c r="R856" s="209"/>
      <c r="S856" s="209"/>
      <c r="T856" s="210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04" t="s">
        <v>168</v>
      </c>
      <c r="AU856" s="204" t="s">
        <v>85</v>
      </c>
      <c r="AV856" s="14" t="s">
        <v>85</v>
      </c>
      <c r="AW856" s="14" t="s">
        <v>34</v>
      </c>
      <c r="AX856" s="14" t="s">
        <v>76</v>
      </c>
      <c r="AY856" s="204" t="s">
        <v>160</v>
      </c>
    </row>
    <row r="857" s="14" customFormat="1">
      <c r="A857" s="14"/>
      <c r="B857" s="203"/>
      <c r="C857" s="14"/>
      <c r="D857" s="196" t="s">
        <v>168</v>
      </c>
      <c r="E857" s="204" t="s">
        <v>1</v>
      </c>
      <c r="F857" s="205" t="s">
        <v>367</v>
      </c>
      <c r="G857" s="14"/>
      <c r="H857" s="206">
        <v>-9.6000000000000014</v>
      </c>
      <c r="I857" s="207"/>
      <c r="J857" s="14"/>
      <c r="K857" s="14"/>
      <c r="L857" s="203"/>
      <c r="M857" s="208"/>
      <c r="N857" s="209"/>
      <c r="O857" s="209"/>
      <c r="P857" s="209"/>
      <c r="Q857" s="209"/>
      <c r="R857" s="209"/>
      <c r="S857" s="209"/>
      <c r="T857" s="210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04" t="s">
        <v>168</v>
      </c>
      <c r="AU857" s="204" t="s">
        <v>85</v>
      </c>
      <c r="AV857" s="14" t="s">
        <v>85</v>
      </c>
      <c r="AW857" s="14" t="s">
        <v>34</v>
      </c>
      <c r="AX857" s="14" t="s">
        <v>76</v>
      </c>
      <c r="AY857" s="204" t="s">
        <v>160</v>
      </c>
    </row>
    <row r="858" s="16" customFormat="1">
      <c r="A858" s="16"/>
      <c r="B858" s="219"/>
      <c r="C858" s="16"/>
      <c r="D858" s="196" t="s">
        <v>168</v>
      </c>
      <c r="E858" s="220" t="s">
        <v>1</v>
      </c>
      <c r="F858" s="221" t="s">
        <v>184</v>
      </c>
      <c r="G858" s="16"/>
      <c r="H858" s="222">
        <v>145.65000000000001</v>
      </c>
      <c r="I858" s="223"/>
      <c r="J858" s="16"/>
      <c r="K858" s="16"/>
      <c r="L858" s="219"/>
      <c r="M858" s="224"/>
      <c r="N858" s="225"/>
      <c r="O858" s="225"/>
      <c r="P858" s="225"/>
      <c r="Q858" s="225"/>
      <c r="R858" s="225"/>
      <c r="S858" s="225"/>
      <c r="T858" s="226"/>
      <c r="U858" s="16"/>
      <c r="V858" s="16"/>
      <c r="W858" s="16"/>
      <c r="X858" s="16"/>
      <c r="Y858" s="16"/>
      <c r="Z858" s="16"/>
      <c r="AA858" s="16"/>
      <c r="AB858" s="16"/>
      <c r="AC858" s="16"/>
      <c r="AD858" s="16"/>
      <c r="AE858" s="16"/>
      <c r="AT858" s="220" t="s">
        <v>168</v>
      </c>
      <c r="AU858" s="220" t="s">
        <v>85</v>
      </c>
      <c r="AV858" s="16" t="s">
        <v>185</v>
      </c>
      <c r="AW858" s="16" t="s">
        <v>34</v>
      </c>
      <c r="AX858" s="16" t="s">
        <v>76</v>
      </c>
      <c r="AY858" s="220" t="s">
        <v>160</v>
      </c>
    </row>
    <row r="859" s="14" customFormat="1">
      <c r="A859" s="14"/>
      <c r="B859" s="203"/>
      <c r="C859" s="14"/>
      <c r="D859" s="196" t="s">
        <v>168</v>
      </c>
      <c r="E859" s="204" t="s">
        <v>1</v>
      </c>
      <c r="F859" s="205" t="s">
        <v>256</v>
      </c>
      <c r="G859" s="14"/>
      <c r="H859" s="206">
        <v>3.8999999999999999</v>
      </c>
      <c r="I859" s="207"/>
      <c r="J859" s="14"/>
      <c r="K859" s="14"/>
      <c r="L859" s="203"/>
      <c r="M859" s="208"/>
      <c r="N859" s="209"/>
      <c r="O859" s="209"/>
      <c r="P859" s="209"/>
      <c r="Q859" s="209"/>
      <c r="R859" s="209"/>
      <c r="S859" s="209"/>
      <c r="T859" s="210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04" t="s">
        <v>168</v>
      </c>
      <c r="AU859" s="204" t="s">
        <v>85</v>
      </c>
      <c r="AV859" s="14" t="s">
        <v>85</v>
      </c>
      <c r="AW859" s="14" t="s">
        <v>34</v>
      </c>
      <c r="AX859" s="14" t="s">
        <v>76</v>
      </c>
      <c r="AY859" s="204" t="s">
        <v>160</v>
      </c>
    </row>
    <row r="860" s="14" customFormat="1">
      <c r="A860" s="14"/>
      <c r="B860" s="203"/>
      <c r="C860" s="14"/>
      <c r="D860" s="196" t="s">
        <v>168</v>
      </c>
      <c r="E860" s="204" t="s">
        <v>1</v>
      </c>
      <c r="F860" s="205" t="s">
        <v>257</v>
      </c>
      <c r="G860" s="14"/>
      <c r="H860" s="206">
        <v>2.5</v>
      </c>
      <c r="I860" s="207"/>
      <c r="J860" s="14"/>
      <c r="K860" s="14"/>
      <c r="L860" s="203"/>
      <c r="M860" s="208"/>
      <c r="N860" s="209"/>
      <c r="O860" s="209"/>
      <c r="P860" s="209"/>
      <c r="Q860" s="209"/>
      <c r="R860" s="209"/>
      <c r="S860" s="209"/>
      <c r="T860" s="210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04" t="s">
        <v>168</v>
      </c>
      <c r="AU860" s="204" t="s">
        <v>85</v>
      </c>
      <c r="AV860" s="14" t="s">
        <v>85</v>
      </c>
      <c r="AW860" s="14" t="s">
        <v>34</v>
      </c>
      <c r="AX860" s="14" t="s">
        <v>76</v>
      </c>
      <c r="AY860" s="204" t="s">
        <v>160</v>
      </c>
    </row>
    <row r="861" s="14" customFormat="1">
      <c r="A861" s="14"/>
      <c r="B861" s="203"/>
      <c r="C861" s="14"/>
      <c r="D861" s="196" t="s">
        <v>168</v>
      </c>
      <c r="E861" s="204" t="s">
        <v>1</v>
      </c>
      <c r="F861" s="205" t="s">
        <v>83</v>
      </c>
      <c r="G861" s="14"/>
      <c r="H861" s="206">
        <v>1</v>
      </c>
      <c r="I861" s="207"/>
      <c r="J861" s="14"/>
      <c r="K861" s="14"/>
      <c r="L861" s="203"/>
      <c r="M861" s="208"/>
      <c r="N861" s="209"/>
      <c r="O861" s="209"/>
      <c r="P861" s="209"/>
      <c r="Q861" s="209"/>
      <c r="R861" s="209"/>
      <c r="S861" s="209"/>
      <c r="T861" s="210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04" t="s">
        <v>168</v>
      </c>
      <c r="AU861" s="204" t="s">
        <v>85</v>
      </c>
      <c r="AV861" s="14" t="s">
        <v>85</v>
      </c>
      <c r="AW861" s="14" t="s">
        <v>34</v>
      </c>
      <c r="AX861" s="14" t="s">
        <v>76</v>
      </c>
      <c r="AY861" s="204" t="s">
        <v>160</v>
      </c>
    </row>
    <row r="862" s="16" customFormat="1">
      <c r="A862" s="16"/>
      <c r="B862" s="219"/>
      <c r="C862" s="16"/>
      <c r="D862" s="196" t="s">
        <v>168</v>
      </c>
      <c r="E862" s="220" t="s">
        <v>1</v>
      </c>
      <c r="F862" s="221" t="s">
        <v>184</v>
      </c>
      <c r="G862" s="16"/>
      <c r="H862" s="222">
        <v>7.4000000000000004</v>
      </c>
      <c r="I862" s="223"/>
      <c r="J862" s="16"/>
      <c r="K862" s="16"/>
      <c r="L862" s="219"/>
      <c r="M862" s="224"/>
      <c r="N862" s="225"/>
      <c r="O862" s="225"/>
      <c r="P862" s="225"/>
      <c r="Q862" s="225"/>
      <c r="R862" s="225"/>
      <c r="S862" s="225"/>
      <c r="T862" s="226"/>
      <c r="U862" s="16"/>
      <c r="V862" s="16"/>
      <c r="W862" s="16"/>
      <c r="X862" s="16"/>
      <c r="Y862" s="16"/>
      <c r="Z862" s="16"/>
      <c r="AA862" s="16"/>
      <c r="AB862" s="16"/>
      <c r="AC862" s="16"/>
      <c r="AD862" s="16"/>
      <c r="AE862" s="16"/>
      <c r="AT862" s="220" t="s">
        <v>168</v>
      </c>
      <c r="AU862" s="220" t="s">
        <v>85</v>
      </c>
      <c r="AV862" s="16" t="s">
        <v>185</v>
      </c>
      <c r="AW862" s="16" t="s">
        <v>34</v>
      </c>
      <c r="AX862" s="16" t="s">
        <v>76</v>
      </c>
      <c r="AY862" s="220" t="s">
        <v>160</v>
      </c>
    </row>
    <row r="863" s="14" customFormat="1">
      <c r="A863" s="14"/>
      <c r="B863" s="203"/>
      <c r="C863" s="14"/>
      <c r="D863" s="196" t="s">
        <v>168</v>
      </c>
      <c r="E863" s="204" t="s">
        <v>1</v>
      </c>
      <c r="F863" s="205" t="s">
        <v>372</v>
      </c>
      <c r="G863" s="14"/>
      <c r="H863" s="206">
        <v>5.7599999999999998</v>
      </c>
      <c r="I863" s="207"/>
      <c r="J863" s="14"/>
      <c r="K863" s="14"/>
      <c r="L863" s="203"/>
      <c r="M863" s="208"/>
      <c r="N863" s="209"/>
      <c r="O863" s="209"/>
      <c r="P863" s="209"/>
      <c r="Q863" s="209"/>
      <c r="R863" s="209"/>
      <c r="S863" s="209"/>
      <c r="T863" s="210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04" t="s">
        <v>168</v>
      </c>
      <c r="AU863" s="204" t="s">
        <v>85</v>
      </c>
      <c r="AV863" s="14" t="s">
        <v>85</v>
      </c>
      <c r="AW863" s="14" t="s">
        <v>34</v>
      </c>
      <c r="AX863" s="14" t="s">
        <v>76</v>
      </c>
      <c r="AY863" s="204" t="s">
        <v>160</v>
      </c>
    </row>
    <row r="864" s="14" customFormat="1">
      <c r="A864" s="14"/>
      <c r="B864" s="203"/>
      <c r="C864" s="14"/>
      <c r="D864" s="196" t="s">
        <v>168</v>
      </c>
      <c r="E864" s="204" t="s">
        <v>1</v>
      </c>
      <c r="F864" s="205" t="s">
        <v>373</v>
      </c>
      <c r="G864" s="14"/>
      <c r="H864" s="206">
        <v>7.4399999999999995</v>
      </c>
      <c r="I864" s="207"/>
      <c r="J864" s="14"/>
      <c r="K864" s="14"/>
      <c r="L864" s="203"/>
      <c r="M864" s="208"/>
      <c r="N864" s="209"/>
      <c r="O864" s="209"/>
      <c r="P864" s="209"/>
      <c r="Q864" s="209"/>
      <c r="R864" s="209"/>
      <c r="S864" s="209"/>
      <c r="T864" s="210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04" t="s">
        <v>168</v>
      </c>
      <c r="AU864" s="204" t="s">
        <v>85</v>
      </c>
      <c r="AV864" s="14" t="s">
        <v>85</v>
      </c>
      <c r="AW864" s="14" t="s">
        <v>34</v>
      </c>
      <c r="AX864" s="14" t="s">
        <v>76</v>
      </c>
      <c r="AY864" s="204" t="s">
        <v>160</v>
      </c>
    </row>
    <row r="865" s="14" customFormat="1">
      <c r="A865" s="14"/>
      <c r="B865" s="203"/>
      <c r="C865" s="14"/>
      <c r="D865" s="196" t="s">
        <v>168</v>
      </c>
      <c r="E865" s="204" t="s">
        <v>1</v>
      </c>
      <c r="F865" s="205" t="s">
        <v>374</v>
      </c>
      <c r="G865" s="14"/>
      <c r="H865" s="206">
        <v>2.6800000000000002</v>
      </c>
      <c r="I865" s="207"/>
      <c r="J865" s="14"/>
      <c r="K865" s="14"/>
      <c r="L865" s="203"/>
      <c r="M865" s="208"/>
      <c r="N865" s="209"/>
      <c r="O865" s="209"/>
      <c r="P865" s="209"/>
      <c r="Q865" s="209"/>
      <c r="R865" s="209"/>
      <c r="S865" s="209"/>
      <c r="T865" s="210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04" t="s">
        <v>168</v>
      </c>
      <c r="AU865" s="204" t="s">
        <v>85</v>
      </c>
      <c r="AV865" s="14" t="s">
        <v>85</v>
      </c>
      <c r="AW865" s="14" t="s">
        <v>34</v>
      </c>
      <c r="AX865" s="14" t="s">
        <v>76</v>
      </c>
      <c r="AY865" s="204" t="s">
        <v>160</v>
      </c>
    </row>
    <row r="866" s="16" customFormat="1">
      <c r="A866" s="16"/>
      <c r="B866" s="219"/>
      <c r="C866" s="16"/>
      <c r="D866" s="196" t="s">
        <v>168</v>
      </c>
      <c r="E866" s="220" t="s">
        <v>1</v>
      </c>
      <c r="F866" s="221" t="s">
        <v>184</v>
      </c>
      <c r="G866" s="16"/>
      <c r="H866" s="222">
        <v>15.879999999999999</v>
      </c>
      <c r="I866" s="223"/>
      <c r="J866" s="16"/>
      <c r="K866" s="16"/>
      <c r="L866" s="219"/>
      <c r="M866" s="224"/>
      <c r="N866" s="225"/>
      <c r="O866" s="225"/>
      <c r="P866" s="225"/>
      <c r="Q866" s="225"/>
      <c r="R866" s="225"/>
      <c r="S866" s="225"/>
      <c r="T866" s="226"/>
      <c r="U866" s="16"/>
      <c r="V866" s="16"/>
      <c r="W866" s="16"/>
      <c r="X866" s="16"/>
      <c r="Y866" s="16"/>
      <c r="Z866" s="16"/>
      <c r="AA866" s="16"/>
      <c r="AB866" s="16"/>
      <c r="AC866" s="16"/>
      <c r="AD866" s="16"/>
      <c r="AE866" s="16"/>
      <c r="AT866" s="220" t="s">
        <v>168</v>
      </c>
      <c r="AU866" s="220" t="s">
        <v>85</v>
      </c>
      <c r="AV866" s="16" t="s">
        <v>185</v>
      </c>
      <c r="AW866" s="16" t="s">
        <v>34</v>
      </c>
      <c r="AX866" s="16" t="s">
        <v>76</v>
      </c>
      <c r="AY866" s="220" t="s">
        <v>160</v>
      </c>
    </row>
    <row r="867" s="15" customFormat="1">
      <c r="A867" s="15"/>
      <c r="B867" s="211"/>
      <c r="C867" s="15"/>
      <c r="D867" s="196" t="s">
        <v>168</v>
      </c>
      <c r="E867" s="212" t="s">
        <v>1</v>
      </c>
      <c r="F867" s="213" t="s">
        <v>171</v>
      </c>
      <c r="G867" s="15"/>
      <c r="H867" s="214">
        <v>714.44799999999987</v>
      </c>
      <c r="I867" s="215"/>
      <c r="J867" s="15"/>
      <c r="K867" s="15"/>
      <c r="L867" s="211"/>
      <c r="M867" s="216"/>
      <c r="N867" s="217"/>
      <c r="O867" s="217"/>
      <c r="P867" s="217"/>
      <c r="Q867" s="217"/>
      <c r="R867" s="217"/>
      <c r="S867" s="217"/>
      <c r="T867" s="218"/>
      <c r="U867" s="15"/>
      <c r="V867" s="15"/>
      <c r="W867" s="15"/>
      <c r="X867" s="15"/>
      <c r="Y867" s="15"/>
      <c r="Z867" s="15"/>
      <c r="AA867" s="15"/>
      <c r="AB867" s="15"/>
      <c r="AC867" s="15"/>
      <c r="AD867" s="15"/>
      <c r="AE867" s="15"/>
      <c r="AT867" s="212" t="s">
        <v>168</v>
      </c>
      <c r="AU867" s="212" t="s">
        <v>85</v>
      </c>
      <c r="AV867" s="15" t="s">
        <v>166</v>
      </c>
      <c r="AW867" s="15" t="s">
        <v>34</v>
      </c>
      <c r="AX867" s="15" t="s">
        <v>83</v>
      </c>
      <c r="AY867" s="212" t="s">
        <v>160</v>
      </c>
    </row>
    <row r="868" s="2" customFormat="1" ht="33" customHeight="1">
      <c r="A868" s="38"/>
      <c r="B868" s="180"/>
      <c r="C868" s="181" t="s">
        <v>1095</v>
      </c>
      <c r="D868" s="181" t="s">
        <v>162</v>
      </c>
      <c r="E868" s="182" t="s">
        <v>1096</v>
      </c>
      <c r="F868" s="183" t="s">
        <v>1097</v>
      </c>
      <c r="G868" s="184" t="s">
        <v>165</v>
      </c>
      <c r="H868" s="185">
        <v>928.06500000000005</v>
      </c>
      <c r="I868" s="186"/>
      <c r="J868" s="187">
        <f>ROUND(I868*H868,2)</f>
        <v>0</v>
      </c>
      <c r="K868" s="188"/>
      <c r="L868" s="39"/>
      <c r="M868" s="189" t="s">
        <v>1</v>
      </c>
      <c r="N868" s="190" t="s">
        <v>41</v>
      </c>
      <c r="O868" s="77"/>
      <c r="P868" s="191">
        <f>O868*H868</f>
        <v>0</v>
      </c>
      <c r="Q868" s="191">
        <v>0.00029</v>
      </c>
      <c r="R868" s="191">
        <f>Q868*H868</f>
        <v>0.26913885000000004</v>
      </c>
      <c r="S868" s="191">
        <v>0</v>
      </c>
      <c r="T868" s="192">
        <f>S868*H868</f>
        <v>0</v>
      </c>
      <c r="U868" s="38"/>
      <c r="V868" s="38"/>
      <c r="W868" s="38"/>
      <c r="X868" s="38"/>
      <c r="Y868" s="38"/>
      <c r="Z868" s="38"/>
      <c r="AA868" s="38"/>
      <c r="AB868" s="38"/>
      <c r="AC868" s="38"/>
      <c r="AD868" s="38"/>
      <c r="AE868" s="38"/>
      <c r="AR868" s="193" t="s">
        <v>561</v>
      </c>
      <c r="AT868" s="193" t="s">
        <v>162</v>
      </c>
      <c r="AU868" s="193" t="s">
        <v>85</v>
      </c>
      <c r="AY868" s="19" t="s">
        <v>160</v>
      </c>
      <c r="BE868" s="194">
        <f>IF(N868="základní",J868,0)</f>
        <v>0</v>
      </c>
      <c r="BF868" s="194">
        <f>IF(N868="snížená",J868,0)</f>
        <v>0</v>
      </c>
      <c r="BG868" s="194">
        <f>IF(N868="zákl. přenesená",J868,0)</f>
        <v>0</v>
      </c>
      <c r="BH868" s="194">
        <f>IF(N868="sníž. přenesená",J868,0)</f>
        <v>0</v>
      </c>
      <c r="BI868" s="194">
        <f>IF(N868="nulová",J868,0)</f>
        <v>0</v>
      </c>
      <c r="BJ868" s="19" t="s">
        <v>83</v>
      </c>
      <c r="BK868" s="194">
        <f>ROUND(I868*H868,2)</f>
        <v>0</v>
      </c>
      <c r="BL868" s="19" t="s">
        <v>561</v>
      </c>
      <c r="BM868" s="193" t="s">
        <v>1098</v>
      </c>
    </row>
    <row r="869" s="13" customFormat="1">
      <c r="A869" s="13"/>
      <c r="B869" s="195"/>
      <c r="C869" s="13"/>
      <c r="D869" s="196" t="s">
        <v>168</v>
      </c>
      <c r="E869" s="197" t="s">
        <v>1</v>
      </c>
      <c r="F869" s="198" t="s">
        <v>339</v>
      </c>
      <c r="G869" s="13"/>
      <c r="H869" s="197" t="s">
        <v>1</v>
      </c>
      <c r="I869" s="199"/>
      <c r="J869" s="13"/>
      <c r="K869" s="13"/>
      <c r="L869" s="195"/>
      <c r="M869" s="200"/>
      <c r="N869" s="201"/>
      <c r="O869" s="201"/>
      <c r="P869" s="201"/>
      <c r="Q869" s="201"/>
      <c r="R869" s="201"/>
      <c r="S869" s="201"/>
      <c r="T869" s="202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197" t="s">
        <v>168</v>
      </c>
      <c r="AU869" s="197" t="s">
        <v>85</v>
      </c>
      <c r="AV869" s="13" t="s">
        <v>83</v>
      </c>
      <c r="AW869" s="13" t="s">
        <v>34</v>
      </c>
      <c r="AX869" s="13" t="s">
        <v>76</v>
      </c>
      <c r="AY869" s="197" t="s">
        <v>160</v>
      </c>
    </row>
    <row r="870" s="14" customFormat="1">
      <c r="A870" s="14"/>
      <c r="B870" s="203"/>
      <c r="C870" s="14"/>
      <c r="D870" s="196" t="s">
        <v>168</v>
      </c>
      <c r="E870" s="204" t="s">
        <v>1</v>
      </c>
      <c r="F870" s="205" t="s">
        <v>341</v>
      </c>
      <c r="G870" s="14"/>
      <c r="H870" s="206">
        <v>291.19999999999999</v>
      </c>
      <c r="I870" s="207"/>
      <c r="J870" s="14"/>
      <c r="K870" s="14"/>
      <c r="L870" s="203"/>
      <c r="M870" s="208"/>
      <c r="N870" s="209"/>
      <c r="O870" s="209"/>
      <c r="P870" s="209"/>
      <c r="Q870" s="209"/>
      <c r="R870" s="209"/>
      <c r="S870" s="209"/>
      <c r="T870" s="210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04" t="s">
        <v>168</v>
      </c>
      <c r="AU870" s="204" t="s">
        <v>85</v>
      </c>
      <c r="AV870" s="14" t="s">
        <v>85</v>
      </c>
      <c r="AW870" s="14" t="s">
        <v>34</v>
      </c>
      <c r="AX870" s="14" t="s">
        <v>76</v>
      </c>
      <c r="AY870" s="204" t="s">
        <v>160</v>
      </c>
    </row>
    <row r="871" s="13" customFormat="1">
      <c r="A871" s="13"/>
      <c r="B871" s="195"/>
      <c r="C871" s="13"/>
      <c r="D871" s="196" t="s">
        <v>168</v>
      </c>
      <c r="E871" s="197" t="s">
        <v>1</v>
      </c>
      <c r="F871" s="198" t="s">
        <v>355</v>
      </c>
      <c r="G871" s="13"/>
      <c r="H871" s="197" t="s">
        <v>1</v>
      </c>
      <c r="I871" s="199"/>
      <c r="J871" s="13"/>
      <c r="K871" s="13"/>
      <c r="L871" s="195"/>
      <c r="M871" s="200"/>
      <c r="N871" s="201"/>
      <c r="O871" s="201"/>
      <c r="P871" s="201"/>
      <c r="Q871" s="201"/>
      <c r="R871" s="201"/>
      <c r="S871" s="201"/>
      <c r="T871" s="202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197" t="s">
        <v>168</v>
      </c>
      <c r="AU871" s="197" t="s">
        <v>85</v>
      </c>
      <c r="AV871" s="13" t="s">
        <v>83</v>
      </c>
      <c r="AW871" s="13" t="s">
        <v>34</v>
      </c>
      <c r="AX871" s="13" t="s">
        <v>76</v>
      </c>
      <c r="AY871" s="197" t="s">
        <v>160</v>
      </c>
    </row>
    <row r="872" s="14" customFormat="1">
      <c r="A872" s="14"/>
      <c r="B872" s="203"/>
      <c r="C872" s="14"/>
      <c r="D872" s="196" t="s">
        <v>168</v>
      </c>
      <c r="E872" s="204" t="s">
        <v>1</v>
      </c>
      <c r="F872" s="205" t="s">
        <v>359</v>
      </c>
      <c r="G872" s="14"/>
      <c r="H872" s="206">
        <v>469.30000000000001</v>
      </c>
      <c r="I872" s="207"/>
      <c r="J872" s="14"/>
      <c r="K872" s="14"/>
      <c r="L872" s="203"/>
      <c r="M872" s="208"/>
      <c r="N872" s="209"/>
      <c r="O872" s="209"/>
      <c r="P872" s="209"/>
      <c r="Q872" s="209"/>
      <c r="R872" s="209"/>
      <c r="S872" s="209"/>
      <c r="T872" s="210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04" t="s">
        <v>168</v>
      </c>
      <c r="AU872" s="204" t="s">
        <v>85</v>
      </c>
      <c r="AV872" s="14" t="s">
        <v>85</v>
      </c>
      <c r="AW872" s="14" t="s">
        <v>34</v>
      </c>
      <c r="AX872" s="14" t="s">
        <v>76</v>
      </c>
      <c r="AY872" s="204" t="s">
        <v>160</v>
      </c>
    </row>
    <row r="873" s="14" customFormat="1">
      <c r="A873" s="14"/>
      <c r="B873" s="203"/>
      <c r="C873" s="14"/>
      <c r="D873" s="196" t="s">
        <v>168</v>
      </c>
      <c r="E873" s="204" t="s">
        <v>1</v>
      </c>
      <c r="F873" s="205" t="s">
        <v>360</v>
      </c>
      <c r="G873" s="14"/>
      <c r="H873" s="206">
        <v>-52.359999999999999</v>
      </c>
      <c r="I873" s="207"/>
      <c r="J873" s="14"/>
      <c r="K873" s="14"/>
      <c r="L873" s="203"/>
      <c r="M873" s="208"/>
      <c r="N873" s="209"/>
      <c r="O873" s="209"/>
      <c r="P873" s="209"/>
      <c r="Q873" s="209"/>
      <c r="R873" s="209"/>
      <c r="S873" s="209"/>
      <c r="T873" s="210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04" t="s">
        <v>168</v>
      </c>
      <c r="AU873" s="204" t="s">
        <v>85</v>
      </c>
      <c r="AV873" s="14" t="s">
        <v>85</v>
      </c>
      <c r="AW873" s="14" t="s">
        <v>34</v>
      </c>
      <c r="AX873" s="14" t="s">
        <v>76</v>
      </c>
      <c r="AY873" s="204" t="s">
        <v>160</v>
      </c>
    </row>
    <row r="874" s="14" customFormat="1">
      <c r="A874" s="14"/>
      <c r="B874" s="203"/>
      <c r="C874" s="14"/>
      <c r="D874" s="196" t="s">
        <v>168</v>
      </c>
      <c r="E874" s="204" t="s">
        <v>1</v>
      </c>
      <c r="F874" s="205" t="s">
        <v>361</v>
      </c>
      <c r="G874" s="14"/>
      <c r="H874" s="206">
        <v>219.92499999999998</v>
      </c>
      <c r="I874" s="207"/>
      <c r="J874" s="14"/>
      <c r="K874" s="14"/>
      <c r="L874" s="203"/>
      <c r="M874" s="208"/>
      <c r="N874" s="209"/>
      <c r="O874" s="209"/>
      <c r="P874" s="209"/>
      <c r="Q874" s="209"/>
      <c r="R874" s="209"/>
      <c r="S874" s="209"/>
      <c r="T874" s="210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04" t="s">
        <v>168</v>
      </c>
      <c r="AU874" s="204" t="s">
        <v>85</v>
      </c>
      <c r="AV874" s="14" t="s">
        <v>85</v>
      </c>
      <c r="AW874" s="14" t="s">
        <v>34</v>
      </c>
      <c r="AX874" s="14" t="s">
        <v>76</v>
      </c>
      <c r="AY874" s="204" t="s">
        <v>160</v>
      </c>
    </row>
    <row r="875" s="16" customFormat="1">
      <c r="A875" s="16"/>
      <c r="B875" s="219"/>
      <c r="C875" s="16"/>
      <c r="D875" s="196" t="s">
        <v>168</v>
      </c>
      <c r="E875" s="220" t="s">
        <v>1</v>
      </c>
      <c r="F875" s="221" t="s">
        <v>184</v>
      </c>
      <c r="G875" s="16"/>
      <c r="H875" s="222">
        <v>928.06499999999994</v>
      </c>
      <c r="I875" s="223"/>
      <c r="J875" s="16"/>
      <c r="K875" s="16"/>
      <c r="L875" s="219"/>
      <c r="M875" s="224"/>
      <c r="N875" s="225"/>
      <c r="O875" s="225"/>
      <c r="P875" s="225"/>
      <c r="Q875" s="225"/>
      <c r="R875" s="225"/>
      <c r="S875" s="225"/>
      <c r="T875" s="226"/>
      <c r="U875" s="16"/>
      <c r="V875" s="16"/>
      <c r="W875" s="16"/>
      <c r="X875" s="16"/>
      <c r="Y875" s="16"/>
      <c r="Z875" s="16"/>
      <c r="AA875" s="16"/>
      <c r="AB875" s="16"/>
      <c r="AC875" s="16"/>
      <c r="AD875" s="16"/>
      <c r="AE875" s="16"/>
      <c r="AT875" s="220" t="s">
        <v>168</v>
      </c>
      <c r="AU875" s="220" t="s">
        <v>85</v>
      </c>
      <c r="AV875" s="16" t="s">
        <v>185</v>
      </c>
      <c r="AW875" s="16" t="s">
        <v>34</v>
      </c>
      <c r="AX875" s="16" t="s">
        <v>76</v>
      </c>
      <c r="AY875" s="220" t="s">
        <v>160</v>
      </c>
    </row>
    <row r="876" s="15" customFormat="1">
      <c r="A876" s="15"/>
      <c r="B876" s="211"/>
      <c r="C876" s="15"/>
      <c r="D876" s="196" t="s">
        <v>168</v>
      </c>
      <c r="E876" s="212" t="s">
        <v>1</v>
      </c>
      <c r="F876" s="213" t="s">
        <v>171</v>
      </c>
      <c r="G876" s="15"/>
      <c r="H876" s="214">
        <v>928.06499999999994</v>
      </c>
      <c r="I876" s="215"/>
      <c r="J876" s="15"/>
      <c r="K876" s="15"/>
      <c r="L876" s="211"/>
      <c r="M876" s="216"/>
      <c r="N876" s="217"/>
      <c r="O876" s="217"/>
      <c r="P876" s="217"/>
      <c r="Q876" s="217"/>
      <c r="R876" s="217"/>
      <c r="S876" s="217"/>
      <c r="T876" s="218"/>
      <c r="U876" s="15"/>
      <c r="V876" s="15"/>
      <c r="W876" s="15"/>
      <c r="X876" s="15"/>
      <c r="Y876" s="15"/>
      <c r="Z876" s="15"/>
      <c r="AA876" s="15"/>
      <c r="AB876" s="15"/>
      <c r="AC876" s="15"/>
      <c r="AD876" s="15"/>
      <c r="AE876" s="15"/>
      <c r="AT876" s="212" t="s">
        <v>168</v>
      </c>
      <c r="AU876" s="212" t="s">
        <v>85</v>
      </c>
      <c r="AV876" s="15" t="s">
        <v>166</v>
      </c>
      <c r="AW876" s="15" t="s">
        <v>34</v>
      </c>
      <c r="AX876" s="15" t="s">
        <v>83</v>
      </c>
      <c r="AY876" s="212" t="s">
        <v>160</v>
      </c>
    </row>
    <row r="877" s="12" customFormat="1" ht="22.8" customHeight="1">
      <c r="A877" s="12"/>
      <c r="B877" s="167"/>
      <c r="C877" s="12"/>
      <c r="D877" s="168" t="s">
        <v>75</v>
      </c>
      <c r="E877" s="178" t="s">
        <v>1099</v>
      </c>
      <c r="F877" s="178" t="s">
        <v>1100</v>
      </c>
      <c r="G877" s="12"/>
      <c r="H877" s="12"/>
      <c r="I877" s="170"/>
      <c r="J877" s="179">
        <f>BK877</f>
        <v>0</v>
      </c>
      <c r="K877" s="12"/>
      <c r="L877" s="167"/>
      <c r="M877" s="172"/>
      <c r="N877" s="173"/>
      <c r="O877" s="173"/>
      <c r="P877" s="174">
        <f>SUM(P878:P907)</f>
        <v>0</v>
      </c>
      <c r="Q877" s="173"/>
      <c r="R877" s="174">
        <f>SUM(R878:R907)</f>
        <v>3.4307676000000003</v>
      </c>
      <c r="S877" s="173"/>
      <c r="T877" s="175">
        <f>SUM(T878:T907)</f>
        <v>3.225508</v>
      </c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R877" s="168" t="s">
        <v>85</v>
      </c>
      <c r="AT877" s="176" t="s">
        <v>75</v>
      </c>
      <c r="AU877" s="176" t="s">
        <v>83</v>
      </c>
      <c r="AY877" s="168" t="s">
        <v>160</v>
      </c>
      <c r="BK877" s="177">
        <f>SUM(BK878:BK907)</f>
        <v>0</v>
      </c>
    </row>
    <row r="878" s="2" customFormat="1" ht="24.15" customHeight="1">
      <c r="A878" s="38"/>
      <c r="B878" s="180"/>
      <c r="C878" s="181" t="s">
        <v>1101</v>
      </c>
      <c r="D878" s="181" t="s">
        <v>162</v>
      </c>
      <c r="E878" s="182" t="s">
        <v>1102</v>
      </c>
      <c r="F878" s="183" t="s">
        <v>1103</v>
      </c>
      <c r="G878" s="184" t="s">
        <v>165</v>
      </c>
      <c r="H878" s="185">
        <v>146.614</v>
      </c>
      <c r="I878" s="186"/>
      <c r="J878" s="187">
        <f>ROUND(I878*H878,2)</f>
        <v>0</v>
      </c>
      <c r="K878" s="188"/>
      <c r="L878" s="39"/>
      <c r="M878" s="189" t="s">
        <v>1</v>
      </c>
      <c r="N878" s="190" t="s">
        <v>41</v>
      </c>
      <c r="O878" s="77"/>
      <c r="P878" s="191">
        <f>O878*H878</f>
        <v>0</v>
      </c>
      <c r="Q878" s="191">
        <v>0.021999999999999999</v>
      </c>
      <c r="R878" s="191">
        <f>Q878*H878</f>
        <v>3.225508</v>
      </c>
      <c r="S878" s="191">
        <v>0.021999999999999999</v>
      </c>
      <c r="T878" s="192">
        <f>S878*H878</f>
        <v>3.225508</v>
      </c>
      <c r="U878" s="38"/>
      <c r="V878" s="38"/>
      <c r="W878" s="38"/>
      <c r="X878" s="38"/>
      <c r="Y878" s="38"/>
      <c r="Z878" s="38"/>
      <c r="AA878" s="38"/>
      <c r="AB878" s="38"/>
      <c r="AC878" s="38"/>
      <c r="AD878" s="38"/>
      <c r="AE878" s="38"/>
      <c r="AR878" s="193" t="s">
        <v>561</v>
      </c>
      <c r="AT878" s="193" t="s">
        <v>162</v>
      </c>
      <c r="AU878" s="193" t="s">
        <v>85</v>
      </c>
      <c r="AY878" s="19" t="s">
        <v>160</v>
      </c>
      <c r="BE878" s="194">
        <f>IF(N878="základní",J878,0)</f>
        <v>0</v>
      </c>
      <c r="BF878" s="194">
        <f>IF(N878="snížená",J878,0)</f>
        <v>0</v>
      </c>
      <c r="BG878" s="194">
        <f>IF(N878="zákl. přenesená",J878,0)</f>
        <v>0</v>
      </c>
      <c r="BH878" s="194">
        <f>IF(N878="sníž. přenesená",J878,0)</f>
        <v>0</v>
      </c>
      <c r="BI878" s="194">
        <f>IF(N878="nulová",J878,0)</f>
        <v>0</v>
      </c>
      <c r="BJ878" s="19" t="s">
        <v>83</v>
      </c>
      <c r="BK878" s="194">
        <f>ROUND(I878*H878,2)</f>
        <v>0</v>
      </c>
      <c r="BL878" s="19" t="s">
        <v>561</v>
      </c>
      <c r="BM878" s="193" t="s">
        <v>1104</v>
      </c>
    </row>
    <row r="879" s="13" customFormat="1">
      <c r="A879" s="13"/>
      <c r="B879" s="195"/>
      <c r="C879" s="13"/>
      <c r="D879" s="196" t="s">
        <v>168</v>
      </c>
      <c r="E879" s="197" t="s">
        <v>1</v>
      </c>
      <c r="F879" s="198" t="s">
        <v>1105</v>
      </c>
      <c r="G879" s="13"/>
      <c r="H879" s="197" t="s">
        <v>1</v>
      </c>
      <c r="I879" s="199"/>
      <c r="J879" s="13"/>
      <c r="K879" s="13"/>
      <c r="L879" s="195"/>
      <c r="M879" s="200"/>
      <c r="N879" s="201"/>
      <c r="O879" s="201"/>
      <c r="P879" s="201"/>
      <c r="Q879" s="201"/>
      <c r="R879" s="201"/>
      <c r="S879" s="201"/>
      <c r="T879" s="202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197" t="s">
        <v>168</v>
      </c>
      <c r="AU879" s="197" t="s">
        <v>85</v>
      </c>
      <c r="AV879" s="13" t="s">
        <v>83</v>
      </c>
      <c r="AW879" s="13" t="s">
        <v>34</v>
      </c>
      <c r="AX879" s="13" t="s">
        <v>76</v>
      </c>
      <c r="AY879" s="197" t="s">
        <v>160</v>
      </c>
    </row>
    <row r="880" s="14" customFormat="1">
      <c r="A880" s="14"/>
      <c r="B880" s="203"/>
      <c r="C880" s="14"/>
      <c r="D880" s="196" t="s">
        <v>168</v>
      </c>
      <c r="E880" s="204" t="s">
        <v>1</v>
      </c>
      <c r="F880" s="205" t="s">
        <v>1106</v>
      </c>
      <c r="G880" s="14"/>
      <c r="H880" s="206">
        <v>40</v>
      </c>
      <c r="I880" s="207"/>
      <c r="J880" s="14"/>
      <c r="K880" s="14"/>
      <c r="L880" s="203"/>
      <c r="M880" s="208"/>
      <c r="N880" s="209"/>
      <c r="O880" s="209"/>
      <c r="P880" s="209"/>
      <c r="Q880" s="209"/>
      <c r="R880" s="209"/>
      <c r="S880" s="209"/>
      <c r="T880" s="210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04" t="s">
        <v>168</v>
      </c>
      <c r="AU880" s="204" t="s">
        <v>85</v>
      </c>
      <c r="AV880" s="14" t="s">
        <v>85</v>
      </c>
      <c r="AW880" s="14" t="s">
        <v>34</v>
      </c>
      <c r="AX880" s="14" t="s">
        <v>76</v>
      </c>
      <c r="AY880" s="204" t="s">
        <v>160</v>
      </c>
    </row>
    <row r="881" s="14" customFormat="1">
      <c r="A881" s="14"/>
      <c r="B881" s="203"/>
      <c r="C881" s="14"/>
      <c r="D881" s="196" t="s">
        <v>168</v>
      </c>
      <c r="E881" s="204" t="s">
        <v>1</v>
      </c>
      <c r="F881" s="205" t="s">
        <v>1107</v>
      </c>
      <c r="G881" s="14"/>
      <c r="H881" s="206">
        <v>2.9323199999999998</v>
      </c>
      <c r="I881" s="207"/>
      <c r="J881" s="14"/>
      <c r="K881" s="14"/>
      <c r="L881" s="203"/>
      <c r="M881" s="208"/>
      <c r="N881" s="209"/>
      <c r="O881" s="209"/>
      <c r="P881" s="209"/>
      <c r="Q881" s="209"/>
      <c r="R881" s="209"/>
      <c r="S881" s="209"/>
      <c r="T881" s="210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04" t="s">
        <v>168</v>
      </c>
      <c r="AU881" s="204" t="s">
        <v>85</v>
      </c>
      <c r="AV881" s="14" t="s">
        <v>85</v>
      </c>
      <c r="AW881" s="14" t="s">
        <v>34</v>
      </c>
      <c r="AX881" s="14" t="s">
        <v>76</v>
      </c>
      <c r="AY881" s="204" t="s">
        <v>160</v>
      </c>
    </row>
    <row r="882" s="14" customFormat="1">
      <c r="A882" s="14"/>
      <c r="B882" s="203"/>
      <c r="C882" s="14"/>
      <c r="D882" s="196" t="s">
        <v>168</v>
      </c>
      <c r="E882" s="204" t="s">
        <v>1</v>
      </c>
      <c r="F882" s="205" t="s">
        <v>1108</v>
      </c>
      <c r="G882" s="14"/>
      <c r="H882" s="206">
        <v>4.5743</v>
      </c>
      <c r="I882" s="207"/>
      <c r="J882" s="14"/>
      <c r="K882" s="14"/>
      <c r="L882" s="203"/>
      <c r="M882" s="208"/>
      <c r="N882" s="209"/>
      <c r="O882" s="209"/>
      <c r="P882" s="209"/>
      <c r="Q882" s="209"/>
      <c r="R882" s="209"/>
      <c r="S882" s="209"/>
      <c r="T882" s="210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04" t="s">
        <v>168</v>
      </c>
      <c r="AU882" s="204" t="s">
        <v>85</v>
      </c>
      <c r="AV882" s="14" t="s">
        <v>85</v>
      </c>
      <c r="AW882" s="14" t="s">
        <v>34</v>
      </c>
      <c r="AX882" s="14" t="s">
        <v>76</v>
      </c>
      <c r="AY882" s="204" t="s">
        <v>160</v>
      </c>
    </row>
    <row r="883" s="14" customFormat="1">
      <c r="A883" s="14"/>
      <c r="B883" s="203"/>
      <c r="C883" s="14"/>
      <c r="D883" s="196" t="s">
        <v>168</v>
      </c>
      <c r="E883" s="204" t="s">
        <v>1</v>
      </c>
      <c r="F883" s="205" t="s">
        <v>1109</v>
      </c>
      <c r="G883" s="14"/>
      <c r="H883" s="206">
        <v>6.4367999999999999</v>
      </c>
      <c r="I883" s="207"/>
      <c r="J883" s="14"/>
      <c r="K883" s="14"/>
      <c r="L883" s="203"/>
      <c r="M883" s="208"/>
      <c r="N883" s="209"/>
      <c r="O883" s="209"/>
      <c r="P883" s="209"/>
      <c r="Q883" s="209"/>
      <c r="R883" s="209"/>
      <c r="S883" s="209"/>
      <c r="T883" s="210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04" t="s">
        <v>168</v>
      </c>
      <c r="AU883" s="204" t="s">
        <v>85</v>
      </c>
      <c r="AV883" s="14" t="s">
        <v>85</v>
      </c>
      <c r="AW883" s="14" t="s">
        <v>34</v>
      </c>
      <c r="AX883" s="14" t="s">
        <v>76</v>
      </c>
      <c r="AY883" s="204" t="s">
        <v>160</v>
      </c>
    </row>
    <row r="884" s="14" customFormat="1">
      <c r="A884" s="14"/>
      <c r="B884" s="203"/>
      <c r="C884" s="14"/>
      <c r="D884" s="196" t="s">
        <v>168</v>
      </c>
      <c r="E884" s="204" t="s">
        <v>1</v>
      </c>
      <c r="F884" s="205" t="s">
        <v>1110</v>
      </c>
      <c r="G884" s="14"/>
      <c r="H884" s="206">
        <v>0.26999999999999996</v>
      </c>
      <c r="I884" s="207"/>
      <c r="J884" s="14"/>
      <c r="K884" s="14"/>
      <c r="L884" s="203"/>
      <c r="M884" s="208"/>
      <c r="N884" s="209"/>
      <c r="O884" s="209"/>
      <c r="P884" s="209"/>
      <c r="Q884" s="209"/>
      <c r="R884" s="209"/>
      <c r="S884" s="209"/>
      <c r="T884" s="210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04" t="s">
        <v>168</v>
      </c>
      <c r="AU884" s="204" t="s">
        <v>85</v>
      </c>
      <c r="AV884" s="14" t="s">
        <v>85</v>
      </c>
      <c r="AW884" s="14" t="s">
        <v>34</v>
      </c>
      <c r="AX884" s="14" t="s">
        <v>76</v>
      </c>
      <c r="AY884" s="204" t="s">
        <v>160</v>
      </c>
    </row>
    <row r="885" s="14" customFormat="1">
      <c r="A885" s="14"/>
      <c r="B885" s="203"/>
      <c r="C885" s="14"/>
      <c r="D885" s="196" t="s">
        <v>168</v>
      </c>
      <c r="E885" s="204" t="s">
        <v>1</v>
      </c>
      <c r="F885" s="205" t="s">
        <v>1111</v>
      </c>
      <c r="G885" s="14"/>
      <c r="H885" s="206">
        <v>0.64799999999999991</v>
      </c>
      <c r="I885" s="207"/>
      <c r="J885" s="14"/>
      <c r="K885" s="14"/>
      <c r="L885" s="203"/>
      <c r="M885" s="208"/>
      <c r="N885" s="209"/>
      <c r="O885" s="209"/>
      <c r="P885" s="209"/>
      <c r="Q885" s="209"/>
      <c r="R885" s="209"/>
      <c r="S885" s="209"/>
      <c r="T885" s="210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04" t="s">
        <v>168</v>
      </c>
      <c r="AU885" s="204" t="s">
        <v>85</v>
      </c>
      <c r="AV885" s="14" t="s">
        <v>85</v>
      </c>
      <c r="AW885" s="14" t="s">
        <v>34</v>
      </c>
      <c r="AX885" s="14" t="s">
        <v>76</v>
      </c>
      <c r="AY885" s="204" t="s">
        <v>160</v>
      </c>
    </row>
    <row r="886" s="14" customFormat="1">
      <c r="A886" s="14"/>
      <c r="B886" s="203"/>
      <c r="C886" s="14"/>
      <c r="D886" s="196" t="s">
        <v>168</v>
      </c>
      <c r="E886" s="204" t="s">
        <v>1</v>
      </c>
      <c r="F886" s="205" t="s">
        <v>1112</v>
      </c>
      <c r="G886" s="14"/>
      <c r="H886" s="206">
        <v>1.8216000000000001</v>
      </c>
      <c r="I886" s="207"/>
      <c r="J886" s="14"/>
      <c r="K886" s="14"/>
      <c r="L886" s="203"/>
      <c r="M886" s="208"/>
      <c r="N886" s="209"/>
      <c r="O886" s="209"/>
      <c r="P886" s="209"/>
      <c r="Q886" s="209"/>
      <c r="R886" s="209"/>
      <c r="S886" s="209"/>
      <c r="T886" s="210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04" t="s">
        <v>168</v>
      </c>
      <c r="AU886" s="204" t="s">
        <v>85</v>
      </c>
      <c r="AV886" s="14" t="s">
        <v>85</v>
      </c>
      <c r="AW886" s="14" t="s">
        <v>34</v>
      </c>
      <c r="AX886" s="14" t="s">
        <v>76</v>
      </c>
      <c r="AY886" s="204" t="s">
        <v>160</v>
      </c>
    </row>
    <row r="887" s="14" customFormat="1">
      <c r="A887" s="14"/>
      <c r="B887" s="203"/>
      <c r="C887" s="14"/>
      <c r="D887" s="196" t="s">
        <v>168</v>
      </c>
      <c r="E887" s="204" t="s">
        <v>1</v>
      </c>
      <c r="F887" s="205" t="s">
        <v>1113</v>
      </c>
      <c r="G887" s="14"/>
      <c r="H887" s="206">
        <v>1.024</v>
      </c>
      <c r="I887" s="207"/>
      <c r="J887" s="14"/>
      <c r="K887" s="14"/>
      <c r="L887" s="203"/>
      <c r="M887" s="208"/>
      <c r="N887" s="209"/>
      <c r="O887" s="209"/>
      <c r="P887" s="209"/>
      <c r="Q887" s="209"/>
      <c r="R887" s="209"/>
      <c r="S887" s="209"/>
      <c r="T887" s="210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04" t="s">
        <v>168</v>
      </c>
      <c r="AU887" s="204" t="s">
        <v>85</v>
      </c>
      <c r="AV887" s="14" t="s">
        <v>85</v>
      </c>
      <c r="AW887" s="14" t="s">
        <v>34</v>
      </c>
      <c r="AX887" s="14" t="s">
        <v>76</v>
      </c>
      <c r="AY887" s="204" t="s">
        <v>160</v>
      </c>
    </row>
    <row r="888" s="14" customFormat="1">
      <c r="A888" s="14"/>
      <c r="B888" s="203"/>
      <c r="C888" s="14"/>
      <c r="D888" s="196" t="s">
        <v>168</v>
      </c>
      <c r="E888" s="204" t="s">
        <v>1</v>
      </c>
      <c r="F888" s="205" t="s">
        <v>1114</v>
      </c>
      <c r="G888" s="14"/>
      <c r="H888" s="206">
        <v>1.3188</v>
      </c>
      <c r="I888" s="207"/>
      <c r="J888" s="14"/>
      <c r="K888" s="14"/>
      <c r="L888" s="203"/>
      <c r="M888" s="208"/>
      <c r="N888" s="209"/>
      <c r="O888" s="209"/>
      <c r="P888" s="209"/>
      <c r="Q888" s="209"/>
      <c r="R888" s="209"/>
      <c r="S888" s="209"/>
      <c r="T888" s="210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04" t="s">
        <v>168</v>
      </c>
      <c r="AU888" s="204" t="s">
        <v>85</v>
      </c>
      <c r="AV888" s="14" t="s">
        <v>85</v>
      </c>
      <c r="AW888" s="14" t="s">
        <v>34</v>
      </c>
      <c r="AX888" s="14" t="s">
        <v>76</v>
      </c>
      <c r="AY888" s="204" t="s">
        <v>160</v>
      </c>
    </row>
    <row r="889" s="14" customFormat="1">
      <c r="A889" s="14"/>
      <c r="B889" s="203"/>
      <c r="C889" s="14"/>
      <c r="D889" s="196" t="s">
        <v>168</v>
      </c>
      <c r="E889" s="204" t="s">
        <v>1</v>
      </c>
      <c r="F889" s="205" t="s">
        <v>1115</v>
      </c>
      <c r="G889" s="14"/>
      <c r="H889" s="206">
        <v>1.4080000000000001</v>
      </c>
      <c r="I889" s="207"/>
      <c r="J889" s="14"/>
      <c r="K889" s="14"/>
      <c r="L889" s="203"/>
      <c r="M889" s="208"/>
      <c r="N889" s="209"/>
      <c r="O889" s="209"/>
      <c r="P889" s="209"/>
      <c r="Q889" s="209"/>
      <c r="R889" s="209"/>
      <c r="S889" s="209"/>
      <c r="T889" s="210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04" t="s">
        <v>168</v>
      </c>
      <c r="AU889" s="204" t="s">
        <v>85</v>
      </c>
      <c r="AV889" s="14" t="s">
        <v>85</v>
      </c>
      <c r="AW889" s="14" t="s">
        <v>34</v>
      </c>
      <c r="AX889" s="14" t="s">
        <v>76</v>
      </c>
      <c r="AY889" s="204" t="s">
        <v>160</v>
      </c>
    </row>
    <row r="890" s="16" customFormat="1">
      <c r="A890" s="16"/>
      <c r="B890" s="219"/>
      <c r="C890" s="16"/>
      <c r="D890" s="196" t="s">
        <v>168</v>
      </c>
      <c r="E890" s="220" t="s">
        <v>1</v>
      </c>
      <c r="F890" s="221" t="s">
        <v>184</v>
      </c>
      <c r="G890" s="16"/>
      <c r="H890" s="222">
        <v>60.433820000000004</v>
      </c>
      <c r="I890" s="223"/>
      <c r="J890" s="16"/>
      <c r="K890" s="16"/>
      <c r="L890" s="219"/>
      <c r="M890" s="224"/>
      <c r="N890" s="225"/>
      <c r="O890" s="225"/>
      <c r="P890" s="225"/>
      <c r="Q890" s="225"/>
      <c r="R890" s="225"/>
      <c r="S890" s="225"/>
      <c r="T890" s="226"/>
      <c r="U890" s="16"/>
      <c r="V890" s="16"/>
      <c r="W890" s="16"/>
      <c r="X890" s="16"/>
      <c r="Y890" s="16"/>
      <c r="Z890" s="16"/>
      <c r="AA890" s="16"/>
      <c r="AB890" s="16"/>
      <c r="AC890" s="16"/>
      <c r="AD890" s="16"/>
      <c r="AE890" s="16"/>
      <c r="AT890" s="220" t="s">
        <v>168</v>
      </c>
      <c r="AU890" s="220" t="s">
        <v>85</v>
      </c>
      <c r="AV890" s="16" t="s">
        <v>185</v>
      </c>
      <c r="AW890" s="16" t="s">
        <v>34</v>
      </c>
      <c r="AX890" s="16" t="s">
        <v>76</v>
      </c>
      <c r="AY890" s="220" t="s">
        <v>160</v>
      </c>
    </row>
    <row r="891" s="13" customFormat="1">
      <c r="A891" s="13"/>
      <c r="B891" s="195"/>
      <c r="C891" s="13"/>
      <c r="D891" s="196" t="s">
        <v>168</v>
      </c>
      <c r="E891" s="197" t="s">
        <v>1</v>
      </c>
      <c r="F891" s="198" t="s">
        <v>1116</v>
      </c>
      <c r="G891" s="13"/>
      <c r="H891" s="197" t="s">
        <v>1</v>
      </c>
      <c r="I891" s="199"/>
      <c r="J891" s="13"/>
      <c r="K891" s="13"/>
      <c r="L891" s="195"/>
      <c r="M891" s="200"/>
      <c r="N891" s="201"/>
      <c r="O891" s="201"/>
      <c r="P891" s="201"/>
      <c r="Q891" s="201"/>
      <c r="R891" s="201"/>
      <c r="S891" s="201"/>
      <c r="T891" s="202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197" t="s">
        <v>168</v>
      </c>
      <c r="AU891" s="197" t="s">
        <v>85</v>
      </c>
      <c r="AV891" s="13" t="s">
        <v>83</v>
      </c>
      <c r="AW891" s="13" t="s">
        <v>34</v>
      </c>
      <c r="AX891" s="13" t="s">
        <v>76</v>
      </c>
      <c r="AY891" s="197" t="s">
        <v>160</v>
      </c>
    </row>
    <row r="892" s="14" customFormat="1">
      <c r="A892" s="14"/>
      <c r="B892" s="203"/>
      <c r="C892" s="14"/>
      <c r="D892" s="196" t="s">
        <v>168</v>
      </c>
      <c r="E892" s="204" t="s">
        <v>1</v>
      </c>
      <c r="F892" s="205" t="s">
        <v>1117</v>
      </c>
      <c r="G892" s="14"/>
      <c r="H892" s="206">
        <v>4</v>
      </c>
      <c r="I892" s="207"/>
      <c r="J892" s="14"/>
      <c r="K892" s="14"/>
      <c r="L892" s="203"/>
      <c r="M892" s="208"/>
      <c r="N892" s="209"/>
      <c r="O892" s="209"/>
      <c r="P892" s="209"/>
      <c r="Q892" s="209"/>
      <c r="R892" s="209"/>
      <c r="S892" s="209"/>
      <c r="T892" s="210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04" t="s">
        <v>168</v>
      </c>
      <c r="AU892" s="204" t="s">
        <v>85</v>
      </c>
      <c r="AV892" s="14" t="s">
        <v>85</v>
      </c>
      <c r="AW892" s="14" t="s">
        <v>34</v>
      </c>
      <c r="AX892" s="14" t="s">
        <v>76</v>
      </c>
      <c r="AY892" s="204" t="s">
        <v>160</v>
      </c>
    </row>
    <row r="893" s="14" customFormat="1">
      <c r="A893" s="14"/>
      <c r="B893" s="203"/>
      <c r="C893" s="14"/>
      <c r="D893" s="196" t="s">
        <v>168</v>
      </c>
      <c r="E893" s="204" t="s">
        <v>1</v>
      </c>
      <c r="F893" s="205" t="s">
        <v>1118</v>
      </c>
      <c r="G893" s="14"/>
      <c r="H893" s="206">
        <v>4.4000000000000004</v>
      </c>
      <c r="I893" s="207"/>
      <c r="J893" s="14"/>
      <c r="K893" s="14"/>
      <c r="L893" s="203"/>
      <c r="M893" s="208"/>
      <c r="N893" s="209"/>
      <c r="O893" s="209"/>
      <c r="P893" s="209"/>
      <c r="Q893" s="209"/>
      <c r="R893" s="209"/>
      <c r="S893" s="209"/>
      <c r="T893" s="210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04" t="s">
        <v>168</v>
      </c>
      <c r="AU893" s="204" t="s">
        <v>85</v>
      </c>
      <c r="AV893" s="14" t="s">
        <v>85</v>
      </c>
      <c r="AW893" s="14" t="s">
        <v>34</v>
      </c>
      <c r="AX893" s="14" t="s">
        <v>76</v>
      </c>
      <c r="AY893" s="204" t="s">
        <v>160</v>
      </c>
    </row>
    <row r="894" s="14" customFormat="1">
      <c r="A894" s="14"/>
      <c r="B894" s="203"/>
      <c r="C894" s="14"/>
      <c r="D894" s="196" t="s">
        <v>168</v>
      </c>
      <c r="E894" s="204" t="s">
        <v>1</v>
      </c>
      <c r="F894" s="205" t="s">
        <v>1119</v>
      </c>
      <c r="G894" s="14"/>
      <c r="H894" s="206">
        <v>5.2800000000000002</v>
      </c>
      <c r="I894" s="207"/>
      <c r="J894" s="14"/>
      <c r="K894" s="14"/>
      <c r="L894" s="203"/>
      <c r="M894" s="208"/>
      <c r="N894" s="209"/>
      <c r="O894" s="209"/>
      <c r="P894" s="209"/>
      <c r="Q894" s="209"/>
      <c r="R894" s="209"/>
      <c r="S894" s="209"/>
      <c r="T894" s="210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04" t="s">
        <v>168</v>
      </c>
      <c r="AU894" s="204" t="s">
        <v>85</v>
      </c>
      <c r="AV894" s="14" t="s">
        <v>85</v>
      </c>
      <c r="AW894" s="14" t="s">
        <v>34</v>
      </c>
      <c r="AX894" s="14" t="s">
        <v>76</v>
      </c>
      <c r="AY894" s="204" t="s">
        <v>160</v>
      </c>
    </row>
    <row r="895" s="14" customFormat="1">
      <c r="A895" s="14"/>
      <c r="B895" s="203"/>
      <c r="C895" s="14"/>
      <c r="D895" s="196" t="s">
        <v>168</v>
      </c>
      <c r="E895" s="204" t="s">
        <v>1</v>
      </c>
      <c r="F895" s="205" t="s">
        <v>1120</v>
      </c>
      <c r="G895" s="14"/>
      <c r="H895" s="206">
        <v>7.2000000000000002</v>
      </c>
      <c r="I895" s="207"/>
      <c r="J895" s="14"/>
      <c r="K895" s="14"/>
      <c r="L895" s="203"/>
      <c r="M895" s="208"/>
      <c r="N895" s="209"/>
      <c r="O895" s="209"/>
      <c r="P895" s="209"/>
      <c r="Q895" s="209"/>
      <c r="R895" s="209"/>
      <c r="S895" s="209"/>
      <c r="T895" s="210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04" t="s">
        <v>168</v>
      </c>
      <c r="AU895" s="204" t="s">
        <v>85</v>
      </c>
      <c r="AV895" s="14" t="s">
        <v>85</v>
      </c>
      <c r="AW895" s="14" t="s">
        <v>34</v>
      </c>
      <c r="AX895" s="14" t="s">
        <v>76</v>
      </c>
      <c r="AY895" s="204" t="s">
        <v>160</v>
      </c>
    </row>
    <row r="896" s="14" customFormat="1">
      <c r="A896" s="14"/>
      <c r="B896" s="203"/>
      <c r="C896" s="14"/>
      <c r="D896" s="196" t="s">
        <v>168</v>
      </c>
      <c r="E896" s="204" t="s">
        <v>1</v>
      </c>
      <c r="F896" s="205" t="s">
        <v>1121</v>
      </c>
      <c r="G896" s="14"/>
      <c r="H896" s="206">
        <v>4.5</v>
      </c>
      <c r="I896" s="207"/>
      <c r="J896" s="14"/>
      <c r="K896" s="14"/>
      <c r="L896" s="203"/>
      <c r="M896" s="208"/>
      <c r="N896" s="209"/>
      <c r="O896" s="209"/>
      <c r="P896" s="209"/>
      <c r="Q896" s="209"/>
      <c r="R896" s="209"/>
      <c r="S896" s="209"/>
      <c r="T896" s="210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04" t="s">
        <v>168</v>
      </c>
      <c r="AU896" s="204" t="s">
        <v>85</v>
      </c>
      <c r="AV896" s="14" t="s">
        <v>85</v>
      </c>
      <c r="AW896" s="14" t="s">
        <v>34</v>
      </c>
      <c r="AX896" s="14" t="s">
        <v>76</v>
      </c>
      <c r="AY896" s="204" t="s">
        <v>160</v>
      </c>
    </row>
    <row r="897" s="14" customFormat="1">
      <c r="A897" s="14"/>
      <c r="B897" s="203"/>
      <c r="C897" s="14"/>
      <c r="D897" s="196" t="s">
        <v>168</v>
      </c>
      <c r="E897" s="204" t="s">
        <v>1</v>
      </c>
      <c r="F897" s="205" t="s">
        <v>1122</v>
      </c>
      <c r="G897" s="14"/>
      <c r="H897" s="206">
        <v>3.6000000000000001</v>
      </c>
      <c r="I897" s="207"/>
      <c r="J897" s="14"/>
      <c r="K897" s="14"/>
      <c r="L897" s="203"/>
      <c r="M897" s="208"/>
      <c r="N897" s="209"/>
      <c r="O897" s="209"/>
      <c r="P897" s="209"/>
      <c r="Q897" s="209"/>
      <c r="R897" s="209"/>
      <c r="S897" s="209"/>
      <c r="T897" s="210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04" t="s">
        <v>168</v>
      </c>
      <c r="AU897" s="204" t="s">
        <v>85</v>
      </c>
      <c r="AV897" s="14" t="s">
        <v>85</v>
      </c>
      <c r="AW897" s="14" t="s">
        <v>34</v>
      </c>
      <c r="AX897" s="14" t="s">
        <v>76</v>
      </c>
      <c r="AY897" s="204" t="s">
        <v>160</v>
      </c>
    </row>
    <row r="898" s="14" customFormat="1">
      <c r="A898" s="14"/>
      <c r="B898" s="203"/>
      <c r="C898" s="14"/>
      <c r="D898" s="196" t="s">
        <v>168</v>
      </c>
      <c r="E898" s="204" t="s">
        <v>1</v>
      </c>
      <c r="F898" s="205" t="s">
        <v>1123</v>
      </c>
      <c r="G898" s="14"/>
      <c r="H898" s="206">
        <v>8</v>
      </c>
      <c r="I898" s="207"/>
      <c r="J898" s="14"/>
      <c r="K898" s="14"/>
      <c r="L898" s="203"/>
      <c r="M898" s="208"/>
      <c r="N898" s="209"/>
      <c r="O898" s="209"/>
      <c r="P898" s="209"/>
      <c r="Q898" s="209"/>
      <c r="R898" s="209"/>
      <c r="S898" s="209"/>
      <c r="T898" s="210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04" t="s">
        <v>168</v>
      </c>
      <c r="AU898" s="204" t="s">
        <v>85</v>
      </c>
      <c r="AV898" s="14" t="s">
        <v>85</v>
      </c>
      <c r="AW898" s="14" t="s">
        <v>34</v>
      </c>
      <c r="AX898" s="14" t="s">
        <v>76</v>
      </c>
      <c r="AY898" s="204" t="s">
        <v>160</v>
      </c>
    </row>
    <row r="899" s="14" customFormat="1">
      <c r="A899" s="14"/>
      <c r="B899" s="203"/>
      <c r="C899" s="14"/>
      <c r="D899" s="196" t="s">
        <v>168</v>
      </c>
      <c r="E899" s="204" t="s">
        <v>1</v>
      </c>
      <c r="F899" s="205" t="s">
        <v>1124</v>
      </c>
      <c r="G899" s="14"/>
      <c r="H899" s="206">
        <v>16</v>
      </c>
      <c r="I899" s="207"/>
      <c r="J899" s="14"/>
      <c r="K899" s="14"/>
      <c r="L899" s="203"/>
      <c r="M899" s="208"/>
      <c r="N899" s="209"/>
      <c r="O899" s="209"/>
      <c r="P899" s="209"/>
      <c r="Q899" s="209"/>
      <c r="R899" s="209"/>
      <c r="S899" s="209"/>
      <c r="T899" s="210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04" t="s">
        <v>168</v>
      </c>
      <c r="AU899" s="204" t="s">
        <v>85</v>
      </c>
      <c r="AV899" s="14" t="s">
        <v>85</v>
      </c>
      <c r="AW899" s="14" t="s">
        <v>34</v>
      </c>
      <c r="AX899" s="14" t="s">
        <v>76</v>
      </c>
      <c r="AY899" s="204" t="s">
        <v>160</v>
      </c>
    </row>
    <row r="900" s="14" customFormat="1">
      <c r="A900" s="14"/>
      <c r="B900" s="203"/>
      <c r="C900" s="14"/>
      <c r="D900" s="196" t="s">
        <v>168</v>
      </c>
      <c r="E900" s="204" t="s">
        <v>1</v>
      </c>
      <c r="F900" s="205" t="s">
        <v>1118</v>
      </c>
      <c r="G900" s="14"/>
      <c r="H900" s="206">
        <v>4.4000000000000004</v>
      </c>
      <c r="I900" s="207"/>
      <c r="J900" s="14"/>
      <c r="K900" s="14"/>
      <c r="L900" s="203"/>
      <c r="M900" s="208"/>
      <c r="N900" s="209"/>
      <c r="O900" s="209"/>
      <c r="P900" s="209"/>
      <c r="Q900" s="209"/>
      <c r="R900" s="209"/>
      <c r="S900" s="209"/>
      <c r="T900" s="210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04" t="s">
        <v>168</v>
      </c>
      <c r="AU900" s="204" t="s">
        <v>85</v>
      </c>
      <c r="AV900" s="14" t="s">
        <v>85</v>
      </c>
      <c r="AW900" s="14" t="s">
        <v>34</v>
      </c>
      <c r="AX900" s="14" t="s">
        <v>76</v>
      </c>
      <c r="AY900" s="204" t="s">
        <v>160</v>
      </c>
    </row>
    <row r="901" s="14" customFormat="1">
      <c r="A901" s="14"/>
      <c r="B901" s="203"/>
      <c r="C901" s="14"/>
      <c r="D901" s="196" t="s">
        <v>168</v>
      </c>
      <c r="E901" s="204" t="s">
        <v>1</v>
      </c>
      <c r="F901" s="205" t="s">
        <v>1125</v>
      </c>
      <c r="G901" s="14"/>
      <c r="H901" s="206">
        <v>24</v>
      </c>
      <c r="I901" s="207"/>
      <c r="J901" s="14"/>
      <c r="K901" s="14"/>
      <c r="L901" s="203"/>
      <c r="M901" s="208"/>
      <c r="N901" s="209"/>
      <c r="O901" s="209"/>
      <c r="P901" s="209"/>
      <c r="Q901" s="209"/>
      <c r="R901" s="209"/>
      <c r="S901" s="209"/>
      <c r="T901" s="210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04" t="s">
        <v>168</v>
      </c>
      <c r="AU901" s="204" t="s">
        <v>85</v>
      </c>
      <c r="AV901" s="14" t="s">
        <v>85</v>
      </c>
      <c r="AW901" s="14" t="s">
        <v>34</v>
      </c>
      <c r="AX901" s="14" t="s">
        <v>76</v>
      </c>
      <c r="AY901" s="204" t="s">
        <v>160</v>
      </c>
    </row>
    <row r="902" s="16" customFormat="1">
      <c r="A902" s="16"/>
      <c r="B902" s="219"/>
      <c r="C902" s="16"/>
      <c r="D902" s="196" t="s">
        <v>168</v>
      </c>
      <c r="E902" s="220" t="s">
        <v>1</v>
      </c>
      <c r="F902" s="221" t="s">
        <v>184</v>
      </c>
      <c r="G902" s="16"/>
      <c r="H902" s="222">
        <v>81.379999999999995</v>
      </c>
      <c r="I902" s="223"/>
      <c r="J902" s="16"/>
      <c r="K902" s="16"/>
      <c r="L902" s="219"/>
      <c r="M902" s="224"/>
      <c r="N902" s="225"/>
      <c r="O902" s="225"/>
      <c r="P902" s="225"/>
      <c r="Q902" s="225"/>
      <c r="R902" s="225"/>
      <c r="S902" s="225"/>
      <c r="T902" s="226"/>
      <c r="U902" s="16"/>
      <c r="V902" s="16"/>
      <c r="W902" s="16"/>
      <c r="X902" s="16"/>
      <c r="Y902" s="16"/>
      <c r="Z902" s="16"/>
      <c r="AA902" s="16"/>
      <c r="AB902" s="16"/>
      <c r="AC902" s="16"/>
      <c r="AD902" s="16"/>
      <c r="AE902" s="16"/>
      <c r="AT902" s="220" t="s">
        <v>168</v>
      </c>
      <c r="AU902" s="220" t="s">
        <v>85</v>
      </c>
      <c r="AV902" s="16" t="s">
        <v>185</v>
      </c>
      <c r="AW902" s="16" t="s">
        <v>34</v>
      </c>
      <c r="AX902" s="16" t="s">
        <v>76</v>
      </c>
      <c r="AY902" s="220" t="s">
        <v>160</v>
      </c>
    </row>
    <row r="903" s="14" customFormat="1">
      <c r="A903" s="14"/>
      <c r="B903" s="203"/>
      <c r="C903" s="14"/>
      <c r="D903" s="196" t="s">
        <v>168</v>
      </c>
      <c r="E903" s="204" t="s">
        <v>1</v>
      </c>
      <c r="F903" s="205" t="s">
        <v>1126</v>
      </c>
      <c r="G903" s="14"/>
      <c r="H903" s="206">
        <v>4.7999999999999998</v>
      </c>
      <c r="I903" s="207"/>
      <c r="J903" s="14"/>
      <c r="K903" s="14"/>
      <c r="L903" s="203"/>
      <c r="M903" s="208"/>
      <c r="N903" s="209"/>
      <c r="O903" s="209"/>
      <c r="P903" s="209"/>
      <c r="Q903" s="209"/>
      <c r="R903" s="209"/>
      <c r="S903" s="209"/>
      <c r="T903" s="210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04" t="s">
        <v>168</v>
      </c>
      <c r="AU903" s="204" t="s">
        <v>85</v>
      </c>
      <c r="AV903" s="14" t="s">
        <v>85</v>
      </c>
      <c r="AW903" s="14" t="s">
        <v>34</v>
      </c>
      <c r="AX903" s="14" t="s">
        <v>76</v>
      </c>
      <c r="AY903" s="204" t="s">
        <v>160</v>
      </c>
    </row>
    <row r="904" s="15" customFormat="1">
      <c r="A904" s="15"/>
      <c r="B904" s="211"/>
      <c r="C904" s="15"/>
      <c r="D904" s="196" t="s">
        <v>168</v>
      </c>
      <c r="E904" s="212" t="s">
        <v>1</v>
      </c>
      <c r="F904" s="213" t="s">
        <v>171</v>
      </c>
      <c r="G904" s="15"/>
      <c r="H904" s="214">
        <v>146.61382000000003</v>
      </c>
      <c r="I904" s="215"/>
      <c r="J904" s="15"/>
      <c r="K904" s="15"/>
      <c r="L904" s="211"/>
      <c r="M904" s="216"/>
      <c r="N904" s="217"/>
      <c r="O904" s="217"/>
      <c r="P904" s="217"/>
      <c r="Q904" s="217"/>
      <c r="R904" s="217"/>
      <c r="S904" s="217"/>
      <c r="T904" s="218"/>
      <c r="U904" s="15"/>
      <c r="V904" s="15"/>
      <c r="W904" s="15"/>
      <c r="X904" s="15"/>
      <c r="Y904" s="15"/>
      <c r="Z904" s="15"/>
      <c r="AA904" s="15"/>
      <c r="AB904" s="15"/>
      <c r="AC904" s="15"/>
      <c r="AD904" s="15"/>
      <c r="AE904" s="15"/>
      <c r="AT904" s="212" t="s">
        <v>168</v>
      </c>
      <c r="AU904" s="212" t="s">
        <v>85</v>
      </c>
      <c r="AV904" s="15" t="s">
        <v>166</v>
      </c>
      <c r="AW904" s="15" t="s">
        <v>34</v>
      </c>
      <c r="AX904" s="15" t="s">
        <v>83</v>
      </c>
      <c r="AY904" s="212" t="s">
        <v>160</v>
      </c>
    </row>
    <row r="905" s="2" customFormat="1" ht="24.15" customHeight="1">
      <c r="A905" s="38"/>
      <c r="B905" s="180"/>
      <c r="C905" s="181" t="s">
        <v>1127</v>
      </c>
      <c r="D905" s="181" t="s">
        <v>162</v>
      </c>
      <c r="E905" s="182" t="s">
        <v>1128</v>
      </c>
      <c r="F905" s="183" t="s">
        <v>1129</v>
      </c>
      <c r="G905" s="184" t="s">
        <v>165</v>
      </c>
      <c r="H905" s="185">
        <v>146.614</v>
      </c>
      <c r="I905" s="186"/>
      <c r="J905" s="187">
        <f>ROUND(I905*H905,2)</f>
        <v>0</v>
      </c>
      <c r="K905" s="188"/>
      <c r="L905" s="39"/>
      <c r="M905" s="189" t="s">
        <v>1</v>
      </c>
      <c r="N905" s="190" t="s">
        <v>41</v>
      </c>
      <c r="O905" s="77"/>
      <c r="P905" s="191">
        <f>O905*H905</f>
        <v>0</v>
      </c>
      <c r="Q905" s="191">
        <v>0.00068999999999999997</v>
      </c>
      <c r="R905" s="191">
        <f>Q905*H905</f>
        <v>0.10116366</v>
      </c>
      <c r="S905" s="191">
        <v>0</v>
      </c>
      <c r="T905" s="192">
        <f>S905*H905</f>
        <v>0</v>
      </c>
      <c r="U905" s="38"/>
      <c r="V905" s="38"/>
      <c r="W905" s="38"/>
      <c r="X905" s="38"/>
      <c r="Y905" s="38"/>
      <c r="Z905" s="38"/>
      <c r="AA905" s="38"/>
      <c r="AB905" s="38"/>
      <c r="AC905" s="38"/>
      <c r="AD905" s="38"/>
      <c r="AE905" s="38"/>
      <c r="AR905" s="193" t="s">
        <v>561</v>
      </c>
      <c r="AT905" s="193" t="s">
        <v>162</v>
      </c>
      <c r="AU905" s="193" t="s">
        <v>85</v>
      </c>
      <c r="AY905" s="19" t="s">
        <v>160</v>
      </c>
      <c r="BE905" s="194">
        <f>IF(N905="základní",J905,0)</f>
        <v>0</v>
      </c>
      <c r="BF905" s="194">
        <f>IF(N905="snížená",J905,0)</f>
        <v>0</v>
      </c>
      <c r="BG905" s="194">
        <f>IF(N905="zákl. přenesená",J905,0)</f>
        <v>0</v>
      </c>
      <c r="BH905" s="194">
        <f>IF(N905="sníž. přenesená",J905,0)</f>
        <v>0</v>
      </c>
      <c r="BI905" s="194">
        <f>IF(N905="nulová",J905,0)</f>
        <v>0</v>
      </c>
      <c r="BJ905" s="19" t="s">
        <v>83</v>
      </c>
      <c r="BK905" s="194">
        <f>ROUND(I905*H905,2)</f>
        <v>0</v>
      </c>
      <c r="BL905" s="19" t="s">
        <v>561</v>
      </c>
      <c r="BM905" s="193" t="s">
        <v>1130</v>
      </c>
    </row>
    <row r="906" s="2" customFormat="1" ht="24.15" customHeight="1">
      <c r="A906" s="38"/>
      <c r="B906" s="180"/>
      <c r="C906" s="181" t="s">
        <v>1131</v>
      </c>
      <c r="D906" s="181" t="s">
        <v>162</v>
      </c>
      <c r="E906" s="182" t="s">
        <v>1132</v>
      </c>
      <c r="F906" s="183" t="s">
        <v>1133</v>
      </c>
      <c r="G906" s="184" t="s">
        <v>165</v>
      </c>
      <c r="H906" s="185">
        <v>146.614</v>
      </c>
      <c r="I906" s="186"/>
      <c r="J906" s="187">
        <f>ROUND(I906*H906,2)</f>
        <v>0</v>
      </c>
      <c r="K906" s="188"/>
      <c r="L906" s="39"/>
      <c r="M906" s="189" t="s">
        <v>1</v>
      </c>
      <c r="N906" s="190" t="s">
        <v>41</v>
      </c>
      <c r="O906" s="77"/>
      <c r="P906" s="191">
        <f>O906*H906</f>
        <v>0</v>
      </c>
      <c r="Q906" s="191">
        <v>0.00035</v>
      </c>
      <c r="R906" s="191">
        <f>Q906*H906</f>
        <v>0.051314900000000004</v>
      </c>
      <c r="S906" s="191">
        <v>0</v>
      </c>
      <c r="T906" s="192">
        <f>S906*H906</f>
        <v>0</v>
      </c>
      <c r="U906" s="38"/>
      <c r="V906" s="38"/>
      <c r="W906" s="38"/>
      <c r="X906" s="38"/>
      <c r="Y906" s="38"/>
      <c r="Z906" s="38"/>
      <c r="AA906" s="38"/>
      <c r="AB906" s="38"/>
      <c r="AC906" s="38"/>
      <c r="AD906" s="38"/>
      <c r="AE906" s="38"/>
      <c r="AR906" s="193" t="s">
        <v>561</v>
      </c>
      <c r="AT906" s="193" t="s">
        <v>162</v>
      </c>
      <c r="AU906" s="193" t="s">
        <v>85</v>
      </c>
      <c r="AY906" s="19" t="s">
        <v>160</v>
      </c>
      <c r="BE906" s="194">
        <f>IF(N906="základní",J906,0)</f>
        <v>0</v>
      </c>
      <c r="BF906" s="194">
        <f>IF(N906="snížená",J906,0)</f>
        <v>0</v>
      </c>
      <c r="BG906" s="194">
        <f>IF(N906="zákl. přenesená",J906,0)</f>
        <v>0</v>
      </c>
      <c r="BH906" s="194">
        <f>IF(N906="sníž. přenesená",J906,0)</f>
        <v>0</v>
      </c>
      <c r="BI906" s="194">
        <f>IF(N906="nulová",J906,0)</f>
        <v>0</v>
      </c>
      <c r="BJ906" s="19" t="s">
        <v>83</v>
      </c>
      <c r="BK906" s="194">
        <f>ROUND(I906*H906,2)</f>
        <v>0</v>
      </c>
      <c r="BL906" s="19" t="s">
        <v>561</v>
      </c>
      <c r="BM906" s="193" t="s">
        <v>1134</v>
      </c>
    </row>
    <row r="907" s="2" customFormat="1" ht="24.15" customHeight="1">
      <c r="A907" s="38"/>
      <c r="B907" s="180"/>
      <c r="C907" s="181" t="s">
        <v>1135</v>
      </c>
      <c r="D907" s="181" t="s">
        <v>162</v>
      </c>
      <c r="E907" s="182" t="s">
        <v>1136</v>
      </c>
      <c r="F907" s="183" t="s">
        <v>1137</v>
      </c>
      <c r="G907" s="184" t="s">
        <v>165</v>
      </c>
      <c r="H907" s="185">
        <v>146.614</v>
      </c>
      <c r="I907" s="186"/>
      <c r="J907" s="187">
        <f>ROUND(I907*H907,2)</f>
        <v>0</v>
      </c>
      <c r="K907" s="188"/>
      <c r="L907" s="39"/>
      <c r="M907" s="189" t="s">
        <v>1</v>
      </c>
      <c r="N907" s="190" t="s">
        <v>41</v>
      </c>
      <c r="O907" s="77"/>
      <c r="P907" s="191">
        <f>O907*H907</f>
        <v>0</v>
      </c>
      <c r="Q907" s="191">
        <v>0.00036000000000000002</v>
      </c>
      <c r="R907" s="191">
        <f>Q907*H907</f>
        <v>0.052781040000000008</v>
      </c>
      <c r="S907" s="191">
        <v>0</v>
      </c>
      <c r="T907" s="192">
        <f>S907*H907</f>
        <v>0</v>
      </c>
      <c r="U907" s="38"/>
      <c r="V907" s="38"/>
      <c r="W907" s="38"/>
      <c r="X907" s="38"/>
      <c r="Y907" s="38"/>
      <c r="Z907" s="38"/>
      <c r="AA907" s="38"/>
      <c r="AB907" s="38"/>
      <c r="AC907" s="38"/>
      <c r="AD907" s="38"/>
      <c r="AE907" s="38"/>
      <c r="AR907" s="193" t="s">
        <v>561</v>
      </c>
      <c r="AT907" s="193" t="s">
        <v>162</v>
      </c>
      <c r="AU907" s="193" t="s">
        <v>85</v>
      </c>
      <c r="AY907" s="19" t="s">
        <v>160</v>
      </c>
      <c r="BE907" s="194">
        <f>IF(N907="základní",J907,0)</f>
        <v>0</v>
      </c>
      <c r="BF907" s="194">
        <f>IF(N907="snížená",J907,0)</f>
        <v>0</v>
      </c>
      <c r="BG907" s="194">
        <f>IF(N907="zákl. přenesená",J907,0)</f>
        <v>0</v>
      </c>
      <c r="BH907" s="194">
        <f>IF(N907="sníž. přenesená",J907,0)</f>
        <v>0</v>
      </c>
      <c r="BI907" s="194">
        <f>IF(N907="nulová",J907,0)</f>
        <v>0</v>
      </c>
      <c r="BJ907" s="19" t="s">
        <v>83</v>
      </c>
      <c r="BK907" s="194">
        <f>ROUND(I907*H907,2)</f>
        <v>0</v>
      </c>
      <c r="BL907" s="19" t="s">
        <v>561</v>
      </c>
      <c r="BM907" s="193" t="s">
        <v>1138</v>
      </c>
    </row>
    <row r="908" s="12" customFormat="1" ht="25.92" customHeight="1">
      <c r="A908" s="12"/>
      <c r="B908" s="167"/>
      <c r="C908" s="12"/>
      <c r="D908" s="168" t="s">
        <v>75</v>
      </c>
      <c r="E908" s="169" t="s">
        <v>329</v>
      </c>
      <c r="F908" s="169" t="s">
        <v>1139</v>
      </c>
      <c r="G908" s="12"/>
      <c r="H908" s="12"/>
      <c r="I908" s="170"/>
      <c r="J908" s="171">
        <f>BK908</f>
        <v>0</v>
      </c>
      <c r="K908" s="12"/>
      <c r="L908" s="167"/>
      <c r="M908" s="172"/>
      <c r="N908" s="173"/>
      <c r="O908" s="173"/>
      <c r="P908" s="174">
        <f>P909</f>
        <v>0</v>
      </c>
      <c r="Q908" s="173"/>
      <c r="R908" s="174">
        <f>R909</f>
        <v>9.397054749999997</v>
      </c>
      <c r="S908" s="173"/>
      <c r="T908" s="175">
        <f>T909</f>
        <v>0</v>
      </c>
      <c r="U908" s="12"/>
      <c r="V908" s="12"/>
      <c r="W908" s="12"/>
      <c r="X908" s="12"/>
      <c r="Y908" s="12"/>
      <c r="Z908" s="12"/>
      <c r="AA908" s="12"/>
      <c r="AB908" s="12"/>
      <c r="AC908" s="12"/>
      <c r="AD908" s="12"/>
      <c r="AE908" s="12"/>
      <c r="AR908" s="168" t="s">
        <v>185</v>
      </c>
      <c r="AT908" s="176" t="s">
        <v>75</v>
      </c>
      <c r="AU908" s="176" t="s">
        <v>76</v>
      </c>
      <c r="AY908" s="168" t="s">
        <v>160</v>
      </c>
      <c r="BK908" s="177">
        <f>BK909</f>
        <v>0</v>
      </c>
    </row>
    <row r="909" s="12" customFormat="1" ht="22.8" customHeight="1">
      <c r="A909" s="12"/>
      <c r="B909" s="167"/>
      <c r="C909" s="12"/>
      <c r="D909" s="168" t="s">
        <v>75</v>
      </c>
      <c r="E909" s="178" t="s">
        <v>1140</v>
      </c>
      <c r="F909" s="178" t="s">
        <v>1141</v>
      </c>
      <c r="G909" s="12"/>
      <c r="H909" s="12"/>
      <c r="I909" s="170"/>
      <c r="J909" s="179">
        <f>BK909</f>
        <v>0</v>
      </c>
      <c r="K909" s="12"/>
      <c r="L909" s="167"/>
      <c r="M909" s="172"/>
      <c r="N909" s="173"/>
      <c r="O909" s="173"/>
      <c r="P909" s="174">
        <f>SUM(P910:P923)</f>
        <v>0</v>
      </c>
      <c r="Q909" s="173"/>
      <c r="R909" s="174">
        <f>SUM(R910:R923)</f>
        <v>9.397054749999997</v>
      </c>
      <c r="S909" s="173"/>
      <c r="T909" s="175">
        <f>SUM(T910:T923)</f>
        <v>0</v>
      </c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R909" s="168" t="s">
        <v>185</v>
      </c>
      <c r="AT909" s="176" t="s">
        <v>75</v>
      </c>
      <c r="AU909" s="176" t="s">
        <v>83</v>
      </c>
      <c r="AY909" s="168" t="s">
        <v>160</v>
      </c>
      <c r="BK909" s="177">
        <f>SUM(BK910:BK923)</f>
        <v>0</v>
      </c>
    </row>
    <row r="910" s="2" customFormat="1" ht="33" customHeight="1">
      <c r="A910" s="38"/>
      <c r="B910" s="180"/>
      <c r="C910" s="181" t="s">
        <v>1142</v>
      </c>
      <c r="D910" s="181" t="s">
        <v>162</v>
      </c>
      <c r="E910" s="182" t="s">
        <v>1143</v>
      </c>
      <c r="F910" s="183" t="s">
        <v>1144</v>
      </c>
      <c r="G910" s="184" t="s">
        <v>294</v>
      </c>
      <c r="H910" s="185">
        <v>22.5</v>
      </c>
      <c r="I910" s="186"/>
      <c r="J910" s="187">
        <f>ROUND(I910*H910,2)</f>
        <v>0</v>
      </c>
      <c r="K910" s="188"/>
      <c r="L910" s="39"/>
      <c r="M910" s="189" t="s">
        <v>1</v>
      </c>
      <c r="N910" s="190" t="s">
        <v>41</v>
      </c>
      <c r="O910" s="77"/>
      <c r="P910" s="191">
        <f>O910*H910</f>
        <v>0</v>
      </c>
      <c r="Q910" s="191">
        <v>0.22563</v>
      </c>
      <c r="R910" s="191">
        <f>Q910*H910</f>
        <v>5.0766749999999998</v>
      </c>
      <c r="S910" s="191">
        <v>0</v>
      </c>
      <c r="T910" s="192">
        <f>S910*H910</f>
        <v>0</v>
      </c>
      <c r="U910" s="38"/>
      <c r="V910" s="38"/>
      <c r="W910" s="38"/>
      <c r="X910" s="38"/>
      <c r="Y910" s="38"/>
      <c r="Z910" s="38"/>
      <c r="AA910" s="38"/>
      <c r="AB910" s="38"/>
      <c r="AC910" s="38"/>
      <c r="AD910" s="38"/>
      <c r="AE910" s="38"/>
      <c r="AR910" s="193" t="s">
        <v>1145</v>
      </c>
      <c r="AT910" s="193" t="s">
        <v>162</v>
      </c>
      <c r="AU910" s="193" t="s">
        <v>85</v>
      </c>
      <c r="AY910" s="19" t="s">
        <v>160</v>
      </c>
      <c r="BE910" s="194">
        <f>IF(N910="základní",J910,0)</f>
        <v>0</v>
      </c>
      <c r="BF910" s="194">
        <f>IF(N910="snížená",J910,0)</f>
        <v>0</v>
      </c>
      <c r="BG910" s="194">
        <f>IF(N910="zákl. přenesená",J910,0)</f>
        <v>0</v>
      </c>
      <c r="BH910" s="194">
        <f>IF(N910="sníž. přenesená",J910,0)</f>
        <v>0</v>
      </c>
      <c r="BI910" s="194">
        <f>IF(N910="nulová",J910,0)</f>
        <v>0</v>
      </c>
      <c r="BJ910" s="19" t="s">
        <v>83</v>
      </c>
      <c r="BK910" s="194">
        <f>ROUND(I910*H910,2)</f>
        <v>0</v>
      </c>
      <c r="BL910" s="19" t="s">
        <v>1145</v>
      </c>
      <c r="BM910" s="193" t="s">
        <v>1146</v>
      </c>
    </row>
    <row r="911" s="14" customFormat="1">
      <c r="A911" s="14"/>
      <c r="B911" s="203"/>
      <c r="C911" s="14"/>
      <c r="D911" s="196" t="s">
        <v>168</v>
      </c>
      <c r="E911" s="204" t="s">
        <v>1</v>
      </c>
      <c r="F911" s="205" t="s">
        <v>1147</v>
      </c>
      <c r="G911" s="14"/>
      <c r="H911" s="206">
        <v>22.5</v>
      </c>
      <c r="I911" s="207"/>
      <c r="J911" s="14"/>
      <c r="K911" s="14"/>
      <c r="L911" s="203"/>
      <c r="M911" s="208"/>
      <c r="N911" s="209"/>
      <c r="O911" s="209"/>
      <c r="P911" s="209"/>
      <c r="Q911" s="209"/>
      <c r="R911" s="209"/>
      <c r="S911" s="209"/>
      <c r="T911" s="210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04" t="s">
        <v>168</v>
      </c>
      <c r="AU911" s="204" t="s">
        <v>85</v>
      </c>
      <c r="AV911" s="14" t="s">
        <v>85</v>
      </c>
      <c r="AW911" s="14" t="s">
        <v>34</v>
      </c>
      <c r="AX911" s="14" t="s">
        <v>83</v>
      </c>
      <c r="AY911" s="204" t="s">
        <v>160</v>
      </c>
    </row>
    <row r="912" s="2" customFormat="1" ht="24.15" customHeight="1">
      <c r="A912" s="38"/>
      <c r="B912" s="180"/>
      <c r="C912" s="227" t="s">
        <v>1148</v>
      </c>
      <c r="D912" s="227" t="s">
        <v>329</v>
      </c>
      <c r="E912" s="228" t="s">
        <v>1149</v>
      </c>
      <c r="F912" s="229" t="s">
        <v>1150</v>
      </c>
      <c r="G912" s="230" t="s">
        <v>294</v>
      </c>
      <c r="H912" s="231">
        <v>23.175000000000001</v>
      </c>
      <c r="I912" s="232"/>
      <c r="J912" s="233">
        <f>ROUND(I912*H912,2)</f>
        <v>0</v>
      </c>
      <c r="K912" s="234"/>
      <c r="L912" s="235"/>
      <c r="M912" s="236" t="s">
        <v>1</v>
      </c>
      <c r="N912" s="237" t="s">
        <v>41</v>
      </c>
      <c r="O912" s="77"/>
      <c r="P912" s="191">
        <f>O912*H912</f>
        <v>0</v>
      </c>
      <c r="Q912" s="191">
        <v>0.0021700000000000001</v>
      </c>
      <c r="R912" s="191">
        <f>Q912*H912</f>
        <v>0.050289750000000001</v>
      </c>
      <c r="S912" s="191">
        <v>0</v>
      </c>
      <c r="T912" s="192">
        <f>S912*H912</f>
        <v>0</v>
      </c>
      <c r="U912" s="38"/>
      <c r="V912" s="38"/>
      <c r="W912" s="38"/>
      <c r="X912" s="38"/>
      <c r="Y912" s="38"/>
      <c r="Z912" s="38"/>
      <c r="AA912" s="38"/>
      <c r="AB912" s="38"/>
      <c r="AC912" s="38"/>
      <c r="AD912" s="38"/>
      <c r="AE912" s="38"/>
      <c r="AR912" s="193" t="s">
        <v>421</v>
      </c>
      <c r="AT912" s="193" t="s">
        <v>329</v>
      </c>
      <c r="AU912" s="193" t="s">
        <v>85</v>
      </c>
      <c r="AY912" s="19" t="s">
        <v>160</v>
      </c>
      <c r="BE912" s="194">
        <f>IF(N912="základní",J912,0)</f>
        <v>0</v>
      </c>
      <c r="BF912" s="194">
        <f>IF(N912="snížená",J912,0)</f>
        <v>0</v>
      </c>
      <c r="BG912" s="194">
        <f>IF(N912="zákl. přenesená",J912,0)</f>
        <v>0</v>
      </c>
      <c r="BH912" s="194">
        <f>IF(N912="sníž. přenesená",J912,0)</f>
        <v>0</v>
      </c>
      <c r="BI912" s="194">
        <f>IF(N912="nulová",J912,0)</f>
        <v>0</v>
      </c>
      <c r="BJ912" s="19" t="s">
        <v>83</v>
      </c>
      <c r="BK912" s="194">
        <f>ROUND(I912*H912,2)</f>
        <v>0</v>
      </c>
      <c r="BL912" s="19" t="s">
        <v>1145</v>
      </c>
      <c r="BM912" s="193" t="s">
        <v>1151</v>
      </c>
    </row>
    <row r="913" s="14" customFormat="1">
      <c r="A913" s="14"/>
      <c r="B913" s="203"/>
      <c r="C913" s="14"/>
      <c r="D913" s="196" t="s">
        <v>168</v>
      </c>
      <c r="E913" s="204" t="s">
        <v>1</v>
      </c>
      <c r="F913" s="205" t="s">
        <v>1152</v>
      </c>
      <c r="G913" s="14"/>
      <c r="H913" s="206">
        <v>23.175000000000001</v>
      </c>
      <c r="I913" s="207"/>
      <c r="J913" s="14"/>
      <c r="K913" s="14"/>
      <c r="L913" s="203"/>
      <c r="M913" s="208"/>
      <c r="N913" s="209"/>
      <c r="O913" s="209"/>
      <c r="P913" s="209"/>
      <c r="Q913" s="209"/>
      <c r="R913" s="209"/>
      <c r="S913" s="209"/>
      <c r="T913" s="210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04" t="s">
        <v>168</v>
      </c>
      <c r="AU913" s="204" t="s">
        <v>85</v>
      </c>
      <c r="AV913" s="14" t="s">
        <v>85</v>
      </c>
      <c r="AW913" s="14" t="s">
        <v>34</v>
      </c>
      <c r="AX913" s="14" t="s">
        <v>83</v>
      </c>
      <c r="AY913" s="204" t="s">
        <v>160</v>
      </c>
    </row>
    <row r="914" s="2" customFormat="1" ht="24.15" customHeight="1">
      <c r="A914" s="38"/>
      <c r="B914" s="180"/>
      <c r="C914" s="181" t="s">
        <v>1153</v>
      </c>
      <c r="D914" s="181" t="s">
        <v>162</v>
      </c>
      <c r="E914" s="182" t="s">
        <v>1154</v>
      </c>
      <c r="F914" s="183" t="s">
        <v>1155</v>
      </c>
      <c r="G914" s="184" t="s">
        <v>261</v>
      </c>
      <c r="H914" s="185">
        <v>45</v>
      </c>
      <c r="I914" s="186"/>
      <c r="J914" s="187">
        <f>ROUND(I914*H914,2)</f>
        <v>0</v>
      </c>
      <c r="K914" s="188"/>
      <c r="L914" s="39"/>
      <c r="M914" s="189" t="s">
        <v>1</v>
      </c>
      <c r="N914" s="190" t="s">
        <v>41</v>
      </c>
      <c r="O914" s="77"/>
      <c r="P914" s="191">
        <f>O914*H914</f>
        <v>0</v>
      </c>
      <c r="Q914" s="191">
        <v>0.0061199999999999996</v>
      </c>
      <c r="R914" s="191">
        <f>Q914*H914</f>
        <v>0.27539999999999998</v>
      </c>
      <c r="S914" s="191">
        <v>0</v>
      </c>
      <c r="T914" s="192">
        <f>S914*H914</f>
        <v>0</v>
      </c>
      <c r="U914" s="38"/>
      <c r="V914" s="38"/>
      <c r="W914" s="38"/>
      <c r="X914" s="38"/>
      <c r="Y914" s="38"/>
      <c r="Z914" s="38"/>
      <c r="AA914" s="38"/>
      <c r="AB914" s="38"/>
      <c r="AC914" s="38"/>
      <c r="AD914" s="38"/>
      <c r="AE914" s="38"/>
      <c r="AR914" s="193" t="s">
        <v>1145</v>
      </c>
      <c r="AT914" s="193" t="s">
        <v>162</v>
      </c>
      <c r="AU914" s="193" t="s">
        <v>85</v>
      </c>
      <c r="AY914" s="19" t="s">
        <v>160</v>
      </c>
      <c r="BE914" s="194">
        <f>IF(N914="základní",J914,0)</f>
        <v>0</v>
      </c>
      <c r="BF914" s="194">
        <f>IF(N914="snížená",J914,0)</f>
        <v>0</v>
      </c>
      <c r="BG914" s="194">
        <f>IF(N914="zákl. přenesená",J914,0)</f>
        <v>0</v>
      </c>
      <c r="BH914" s="194">
        <f>IF(N914="sníž. přenesená",J914,0)</f>
        <v>0</v>
      </c>
      <c r="BI914" s="194">
        <f>IF(N914="nulová",J914,0)</f>
        <v>0</v>
      </c>
      <c r="BJ914" s="19" t="s">
        <v>83</v>
      </c>
      <c r="BK914" s="194">
        <f>ROUND(I914*H914,2)</f>
        <v>0</v>
      </c>
      <c r="BL914" s="19" t="s">
        <v>1145</v>
      </c>
      <c r="BM914" s="193" t="s">
        <v>1156</v>
      </c>
    </row>
    <row r="915" s="14" customFormat="1">
      <c r="A915" s="14"/>
      <c r="B915" s="203"/>
      <c r="C915" s="14"/>
      <c r="D915" s="196" t="s">
        <v>168</v>
      </c>
      <c r="E915" s="204" t="s">
        <v>1</v>
      </c>
      <c r="F915" s="205" t="s">
        <v>1157</v>
      </c>
      <c r="G915" s="14"/>
      <c r="H915" s="206">
        <v>45</v>
      </c>
      <c r="I915" s="207"/>
      <c r="J915" s="14"/>
      <c r="K915" s="14"/>
      <c r="L915" s="203"/>
      <c r="M915" s="208"/>
      <c r="N915" s="209"/>
      <c r="O915" s="209"/>
      <c r="P915" s="209"/>
      <c r="Q915" s="209"/>
      <c r="R915" s="209"/>
      <c r="S915" s="209"/>
      <c r="T915" s="210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04" t="s">
        <v>168</v>
      </c>
      <c r="AU915" s="204" t="s">
        <v>85</v>
      </c>
      <c r="AV915" s="14" t="s">
        <v>85</v>
      </c>
      <c r="AW915" s="14" t="s">
        <v>34</v>
      </c>
      <c r="AX915" s="14" t="s">
        <v>83</v>
      </c>
      <c r="AY915" s="204" t="s">
        <v>160</v>
      </c>
    </row>
    <row r="916" s="2" customFormat="1" ht="24.15" customHeight="1">
      <c r="A916" s="38"/>
      <c r="B916" s="180"/>
      <c r="C916" s="227" t="s">
        <v>1158</v>
      </c>
      <c r="D916" s="227" t="s">
        <v>329</v>
      </c>
      <c r="E916" s="228" t="s">
        <v>1159</v>
      </c>
      <c r="F916" s="229" t="s">
        <v>1160</v>
      </c>
      <c r="G916" s="230" t="s">
        <v>261</v>
      </c>
      <c r="H916" s="231">
        <v>45</v>
      </c>
      <c r="I916" s="232"/>
      <c r="J916" s="233">
        <f>ROUND(I916*H916,2)</f>
        <v>0</v>
      </c>
      <c r="K916" s="234"/>
      <c r="L916" s="235"/>
      <c r="M916" s="236" t="s">
        <v>1</v>
      </c>
      <c r="N916" s="237" t="s">
        <v>41</v>
      </c>
      <c r="O916" s="77"/>
      <c r="P916" s="191">
        <f>O916*H916</f>
        <v>0</v>
      </c>
      <c r="Q916" s="191">
        <v>0.00014999999999999999</v>
      </c>
      <c r="R916" s="191">
        <f>Q916*H916</f>
        <v>0.0067499999999999991</v>
      </c>
      <c r="S916" s="191">
        <v>0</v>
      </c>
      <c r="T916" s="192">
        <f>S916*H916</f>
        <v>0</v>
      </c>
      <c r="U916" s="38"/>
      <c r="V916" s="38"/>
      <c r="W916" s="38"/>
      <c r="X916" s="38"/>
      <c r="Y916" s="38"/>
      <c r="Z916" s="38"/>
      <c r="AA916" s="38"/>
      <c r="AB916" s="38"/>
      <c r="AC916" s="38"/>
      <c r="AD916" s="38"/>
      <c r="AE916" s="38"/>
      <c r="AR916" s="193" t="s">
        <v>421</v>
      </c>
      <c r="AT916" s="193" t="s">
        <v>329</v>
      </c>
      <c r="AU916" s="193" t="s">
        <v>85</v>
      </c>
      <c r="AY916" s="19" t="s">
        <v>160</v>
      </c>
      <c r="BE916" s="194">
        <f>IF(N916="základní",J916,0)</f>
        <v>0</v>
      </c>
      <c r="BF916" s="194">
        <f>IF(N916="snížená",J916,0)</f>
        <v>0</v>
      </c>
      <c r="BG916" s="194">
        <f>IF(N916="zákl. přenesená",J916,0)</f>
        <v>0</v>
      </c>
      <c r="BH916" s="194">
        <f>IF(N916="sníž. přenesená",J916,0)</f>
        <v>0</v>
      </c>
      <c r="BI916" s="194">
        <f>IF(N916="nulová",J916,0)</f>
        <v>0</v>
      </c>
      <c r="BJ916" s="19" t="s">
        <v>83</v>
      </c>
      <c r="BK916" s="194">
        <f>ROUND(I916*H916,2)</f>
        <v>0</v>
      </c>
      <c r="BL916" s="19" t="s">
        <v>1145</v>
      </c>
      <c r="BM916" s="193" t="s">
        <v>1161</v>
      </c>
    </row>
    <row r="917" s="2" customFormat="1" ht="33" customHeight="1">
      <c r="A917" s="38"/>
      <c r="B917" s="180"/>
      <c r="C917" s="181" t="s">
        <v>1162</v>
      </c>
      <c r="D917" s="181" t="s">
        <v>162</v>
      </c>
      <c r="E917" s="182" t="s">
        <v>1163</v>
      </c>
      <c r="F917" s="183" t="s">
        <v>1164</v>
      </c>
      <c r="G917" s="184" t="s">
        <v>294</v>
      </c>
      <c r="H917" s="185">
        <v>11</v>
      </c>
      <c r="I917" s="186"/>
      <c r="J917" s="187">
        <f>ROUND(I917*H917,2)</f>
        <v>0</v>
      </c>
      <c r="K917" s="188"/>
      <c r="L917" s="39"/>
      <c r="M917" s="189" t="s">
        <v>1</v>
      </c>
      <c r="N917" s="190" t="s">
        <v>41</v>
      </c>
      <c r="O917" s="77"/>
      <c r="P917" s="191">
        <f>O917*H917</f>
        <v>0</v>
      </c>
      <c r="Q917" s="191">
        <v>0.36004000000000003</v>
      </c>
      <c r="R917" s="191">
        <f>Q917*H917</f>
        <v>3.9604400000000002</v>
      </c>
      <c r="S917" s="191">
        <v>0</v>
      </c>
      <c r="T917" s="192">
        <f>S917*H917</f>
        <v>0</v>
      </c>
      <c r="U917" s="38"/>
      <c r="V917" s="38"/>
      <c r="W917" s="38"/>
      <c r="X917" s="38"/>
      <c r="Y917" s="38"/>
      <c r="Z917" s="38"/>
      <c r="AA917" s="38"/>
      <c r="AB917" s="38"/>
      <c r="AC917" s="38"/>
      <c r="AD917" s="38"/>
      <c r="AE917" s="38"/>
      <c r="AR917" s="193" t="s">
        <v>1145</v>
      </c>
      <c r="AT917" s="193" t="s">
        <v>162</v>
      </c>
      <c r="AU917" s="193" t="s">
        <v>85</v>
      </c>
      <c r="AY917" s="19" t="s">
        <v>160</v>
      </c>
      <c r="BE917" s="194">
        <f>IF(N917="základní",J917,0)</f>
        <v>0</v>
      </c>
      <c r="BF917" s="194">
        <f>IF(N917="snížená",J917,0)</f>
        <v>0</v>
      </c>
      <c r="BG917" s="194">
        <f>IF(N917="zákl. přenesená",J917,0)</f>
        <v>0</v>
      </c>
      <c r="BH917" s="194">
        <f>IF(N917="sníž. přenesená",J917,0)</f>
        <v>0</v>
      </c>
      <c r="BI917" s="194">
        <f>IF(N917="nulová",J917,0)</f>
        <v>0</v>
      </c>
      <c r="BJ917" s="19" t="s">
        <v>83</v>
      </c>
      <c r="BK917" s="194">
        <f>ROUND(I917*H917,2)</f>
        <v>0</v>
      </c>
      <c r="BL917" s="19" t="s">
        <v>1145</v>
      </c>
      <c r="BM917" s="193" t="s">
        <v>1165</v>
      </c>
    </row>
    <row r="918" s="2" customFormat="1" ht="16.5" customHeight="1">
      <c r="A918" s="38"/>
      <c r="B918" s="180"/>
      <c r="C918" s="227" t="s">
        <v>1166</v>
      </c>
      <c r="D918" s="227" t="s">
        <v>329</v>
      </c>
      <c r="E918" s="228" t="s">
        <v>1167</v>
      </c>
      <c r="F918" s="229" t="s">
        <v>1168</v>
      </c>
      <c r="G918" s="230" t="s">
        <v>261</v>
      </c>
      <c r="H918" s="231">
        <v>11</v>
      </c>
      <c r="I918" s="232"/>
      <c r="J918" s="233">
        <f>ROUND(I918*H918,2)</f>
        <v>0</v>
      </c>
      <c r="K918" s="234"/>
      <c r="L918" s="235"/>
      <c r="M918" s="236" t="s">
        <v>1</v>
      </c>
      <c r="N918" s="237" t="s">
        <v>41</v>
      </c>
      <c r="O918" s="77"/>
      <c r="P918" s="191">
        <f>O918*H918</f>
        <v>0</v>
      </c>
      <c r="Q918" s="191">
        <v>0</v>
      </c>
      <c r="R918" s="191">
        <f>Q918*H918</f>
        <v>0</v>
      </c>
      <c r="S918" s="191">
        <v>0</v>
      </c>
      <c r="T918" s="192">
        <f>S918*H918</f>
        <v>0</v>
      </c>
      <c r="U918" s="38"/>
      <c r="V918" s="38"/>
      <c r="W918" s="38"/>
      <c r="X918" s="38"/>
      <c r="Y918" s="38"/>
      <c r="Z918" s="38"/>
      <c r="AA918" s="38"/>
      <c r="AB918" s="38"/>
      <c r="AC918" s="38"/>
      <c r="AD918" s="38"/>
      <c r="AE918" s="38"/>
      <c r="AR918" s="193" t="s">
        <v>1169</v>
      </c>
      <c r="AT918" s="193" t="s">
        <v>329</v>
      </c>
      <c r="AU918" s="193" t="s">
        <v>85</v>
      </c>
      <c r="AY918" s="19" t="s">
        <v>160</v>
      </c>
      <c r="BE918" s="194">
        <f>IF(N918="základní",J918,0)</f>
        <v>0</v>
      </c>
      <c r="BF918" s="194">
        <f>IF(N918="snížená",J918,0)</f>
        <v>0</v>
      </c>
      <c r="BG918" s="194">
        <f>IF(N918="zákl. přenesená",J918,0)</f>
        <v>0</v>
      </c>
      <c r="BH918" s="194">
        <f>IF(N918="sníž. přenesená",J918,0)</f>
        <v>0</v>
      </c>
      <c r="BI918" s="194">
        <f>IF(N918="nulová",J918,0)</f>
        <v>0</v>
      </c>
      <c r="BJ918" s="19" t="s">
        <v>83</v>
      </c>
      <c r="BK918" s="194">
        <f>ROUND(I918*H918,2)</f>
        <v>0</v>
      </c>
      <c r="BL918" s="19" t="s">
        <v>1169</v>
      </c>
      <c r="BM918" s="193" t="s">
        <v>1170</v>
      </c>
    </row>
    <row r="919" s="2" customFormat="1" ht="16.5" customHeight="1">
      <c r="A919" s="38"/>
      <c r="B919" s="180"/>
      <c r="C919" s="227" t="s">
        <v>1171</v>
      </c>
      <c r="D919" s="227" t="s">
        <v>329</v>
      </c>
      <c r="E919" s="228" t="s">
        <v>1172</v>
      </c>
      <c r="F919" s="229" t="s">
        <v>1173</v>
      </c>
      <c r="G919" s="230" t="s">
        <v>261</v>
      </c>
      <c r="H919" s="231">
        <v>10</v>
      </c>
      <c r="I919" s="232"/>
      <c r="J919" s="233">
        <f>ROUND(I919*H919,2)</f>
        <v>0</v>
      </c>
      <c r="K919" s="234"/>
      <c r="L919" s="235"/>
      <c r="M919" s="236" t="s">
        <v>1</v>
      </c>
      <c r="N919" s="237" t="s">
        <v>41</v>
      </c>
      <c r="O919" s="77"/>
      <c r="P919" s="191">
        <f>O919*H919</f>
        <v>0</v>
      </c>
      <c r="Q919" s="191">
        <v>0.0015</v>
      </c>
      <c r="R919" s="191">
        <f>Q919*H919</f>
        <v>0.014999999999999999</v>
      </c>
      <c r="S919" s="191">
        <v>0</v>
      </c>
      <c r="T919" s="192">
        <f>S919*H919</f>
        <v>0</v>
      </c>
      <c r="U919" s="38"/>
      <c r="V919" s="38"/>
      <c r="W919" s="38"/>
      <c r="X919" s="38"/>
      <c r="Y919" s="38"/>
      <c r="Z919" s="38"/>
      <c r="AA919" s="38"/>
      <c r="AB919" s="38"/>
      <c r="AC919" s="38"/>
      <c r="AD919" s="38"/>
      <c r="AE919" s="38"/>
      <c r="AR919" s="193" t="s">
        <v>332</v>
      </c>
      <c r="AT919" s="193" t="s">
        <v>329</v>
      </c>
      <c r="AU919" s="193" t="s">
        <v>85</v>
      </c>
      <c r="AY919" s="19" t="s">
        <v>160</v>
      </c>
      <c r="BE919" s="194">
        <f>IF(N919="základní",J919,0)</f>
        <v>0</v>
      </c>
      <c r="BF919" s="194">
        <f>IF(N919="snížená",J919,0)</f>
        <v>0</v>
      </c>
      <c r="BG919" s="194">
        <f>IF(N919="zákl. přenesená",J919,0)</f>
        <v>0</v>
      </c>
      <c r="BH919" s="194">
        <f>IF(N919="sníž. přenesená",J919,0)</f>
        <v>0</v>
      </c>
      <c r="BI919" s="194">
        <f>IF(N919="nulová",J919,0)</f>
        <v>0</v>
      </c>
      <c r="BJ919" s="19" t="s">
        <v>83</v>
      </c>
      <c r="BK919" s="194">
        <f>ROUND(I919*H919,2)</f>
        <v>0</v>
      </c>
      <c r="BL919" s="19" t="s">
        <v>166</v>
      </c>
      <c r="BM919" s="193" t="s">
        <v>1174</v>
      </c>
    </row>
    <row r="920" s="14" customFormat="1">
      <c r="A920" s="14"/>
      <c r="B920" s="203"/>
      <c r="C920" s="14"/>
      <c r="D920" s="196" t="s">
        <v>168</v>
      </c>
      <c r="E920" s="204" t="s">
        <v>1</v>
      </c>
      <c r="F920" s="205" t="s">
        <v>1175</v>
      </c>
      <c r="G920" s="14"/>
      <c r="H920" s="206">
        <v>10</v>
      </c>
      <c r="I920" s="207"/>
      <c r="J920" s="14"/>
      <c r="K920" s="14"/>
      <c r="L920" s="203"/>
      <c r="M920" s="208"/>
      <c r="N920" s="209"/>
      <c r="O920" s="209"/>
      <c r="P920" s="209"/>
      <c r="Q920" s="209"/>
      <c r="R920" s="209"/>
      <c r="S920" s="209"/>
      <c r="T920" s="210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04" t="s">
        <v>168</v>
      </c>
      <c r="AU920" s="204" t="s">
        <v>85</v>
      </c>
      <c r="AV920" s="14" t="s">
        <v>85</v>
      </c>
      <c r="AW920" s="14" t="s">
        <v>34</v>
      </c>
      <c r="AX920" s="14" t="s">
        <v>83</v>
      </c>
      <c r="AY920" s="204" t="s">
        <v>160</v>
      </c>
    </row>
    <row r="921" s="2" customFormat="1" ht="16.5" customHeight="1">
      <c r="A921" s="38"/>
      <c r="B921" s="180"/>
      <c r="C921" s="227" t="s">
        <v>1176</v>
      </c>
      <c r="D921" s="227" t="s">
        <v>329</v>
      </c>
      <c r="E921" s="228" t="s">
        <v>1177</v>
      </c>
      <c r="F921" s="229" t="s">
        <v>1178</v>
      </c>
      <c r="G921" s="230" t="s">
        <v>261</v>
      </c>
      <c r="H921" s="231">
        <v>5</v>
      </c>
      <c r="I921" s="232"/>
      <c r="J921" s="233">
        <f>ROUND(I921*H921,2)</f>
        <v>0</v>
      </c>
      <c r="K921" s="234"/>
      <c r="L921" s="235"/>
      <c r="M921" s="236" t="s">
        <v>1</v>
      </c>
      <c r="N921" s="237" t="s">
        <v>41</v>
      </c>
      <c r="O921" s="77"/>
      <c r="P921" s="191">
        <f>O921*H921</f>
        <v>0</v>
      </c>
      <c r="Q921" s="191">
        <v>0.0025000000000000001</v>
      </c>
      <c r="R921" s="191">
        <f>Q921*H921</f>
        <v>0.012500000000000001</v>
      </c>
      <c r="S921" s="191">
        <v>0</v>
      </c>
      <c r="T921" s="192">
        <f>S921*H921</f>
        <v>0</v>
      </c>
      <c r="U921" s="38"/>
      <c r="V921" s="38"/>
      <c r="W921" s="38"/>
      <c r="X921" s="38"/>
      <c r="Y921" s="38"/>
      <c r="Z921" s="38"/>
      <c r="AA921" s="38"/>
      <c r="AB921" s="38"/>
      <c r="AC921" s="38"/>
      <c r="AD921" s="38"/>
      <c r="AE921" s="38"/>
      <c r="AR921" s="193" t="s">
        <v>421</v>
      </c>
      <c r="AT921" s="193" t="s">
        <v>329</v>
      </c>
      <c r="AU921" s="193" t="s">
        <v>85</v>
      </c>
      <c r="AY921" s="19" t="s">
        <v>160</v>
      </c>
      <c r="BE921" s="194">
        <f>IF(N921="základní",J921,0)</f>
        <v>0</v>
      </c>
      <c r="BF921" s="194">
        <f>IF(N921="snížená",J921,0)</f>
        <v>0</v>
      </c>
      <c r="BG921" s="194">
        <f>IF(N921="zákl. přenesená",J921,0)</f>
        <v>0</v>
      </c>
      <c r="BH921" s="194">
        <f>IF(N921="sníž. přenesená",J921,0)</f>
        <v>0</v>
      </c>
      <c r="BI921" s="194">
        <f>IF(N921="nulová",J921,0)</f>
        <v>0</v>
      </c>
      <c r="BJ921" s="19" t="s">
        <v>83</v>
      </c>
      <c r="BK921" s="194">
        <f>ROUND(I921*H921,2)</f>
        <v>0</v>
      </c>
      <c r="BL921" s="19" t="s">
        <v>1145</v>
      </c>
      <c r="BM921" s="193" t="s">
        <v>1179</v>
      </c>
    </row>
    <row r="922" s="14" customFormat="1">
      <c r="A922" s="14"/>
      <c r="B922" s="203"/>
      <c r="C922" s="14"/>
      <c r="D922" s="196" t="s">
        <v>168</v>
      </c>
      <c r="E922" s="204" t="s">
        <v>1</v>
      </c>
      <c r="F922" s="205" t="s">
        <v>318</v>
      </c>
      <c r="G922" s="14"/>
      <c r="H922" s="206">
        <v>5</v>
      </c>
      <c r="I922" s="207"/>
      <c r="J922" s="14"/>
      <c r="K922" s="14"/>
      <c r="L922" s="203"/>
      <c r="M922" s="208"/>
      <c r="N922" s="209"/>
      <c r="O922" s="209"/>
      <c r="P922" s="209"/>
      <c r="Q922" s="209"/>
      <c r="R922" s="209"/>
      <c r="S922" s="209"/>
      <c r="T922" s="210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04" t="s">
        <v>168</v>
      </c>
      <c r="AU922" s="204" t="s">
        <v>85</v>
      </c>
      <c r="AV922" s="14" t="s">
        <v>85</v>
      </c>
      <c r="AW922" s="14" t="s">
        <v>34</v>
      </c>
      <c r="AX922" s="14" t="s">
        <v>83</v>
      </c>
      <c r="AY922" s="204" t="s">
        <v>160</v>
      </c>
    </row>
    <row r="923" s="2" customFormat="1" ht="24.15" customHeight="1">
      <c r="A923" s="38"/>
      <c r="B923" s="180"/>
      <c r="C923" s="181" t="s">
        <v>1180</v>
      </c>
      <c r="D923" s="181" t="s">
        <v>162</v>
      </c>
      <c r="E923" s="182" t="s">
        <v>1181</v>
      </c>
      <c r="F923" s="183" t="s">
        <v>1182</v>
      </c>
      <c r="G923" s="184" t="s">
        <v>205</v>
      </c>
      <c r="H923" s="185">
        <v>9.3970000000000002</v>
      </c>
      <c r="I923" s="186"/>
      <c r="J923" s="187">
        <f>ROUND(I923*H923,2)</f>
        <v>0</v>
      </c>
      <c r="K923" s="188"/>
      <c r="L923" s="39"/>
      <c r="M923" s="189" t="s">
        <v>1</v>
      </c>
      <c r="N923" s="190" t="s">
        <v>41</v>
      </c>
      <c r="O923" s="77"/>
      <c r="P923" s="191">
        <f>O923*H923</f>
        <v>0</v>
      </c>
      <c r="Q923" s="191">
        <v>0</v>
      </c>
      <c r="R923" s="191">
        <f>Q923*H923</f>
        <v>0</v>
      </c>
      <c r="S923" s="191">
        <v>0</v>
      </c>
      <c r="T923" s="192">
        <f>S923*H923</f>
        <v>0</v>
      </c>
      <c r="U923" s="38"/>
      <c r="V923" s="38"/>
      <c r="W923" s="38"/>
      <c r="X923" s="38"/>
      <c r="Y923" s="38"/>
      <c r="Z923" s="38"/>
      <c r="AA923" s="38"/>
      <c r="AB923" s="38"/>
      <c r="AC923" s="38"/>
      <c r="AD923" s="38"/>
      <c r="AE923" s="38"/>
      <c r="AR923" s="193" t="s">
        <v>1145</v>
      </c>
      <c r="AT923" s="193" t="s">
        <v>162</v>
      </c>
      <c r="AU923" s="193" t="s">
        <v>85</v>
      </c>
      <c r="AY923" s="19" t="s">
        <v>160</v>
      </c>
      <c r="BE923" s="194">
        <f>IF(N923="základní",J923,0)</f>
        <v>0</v>
      </c>
      <c r="BF923" s="194">
        <f>IF(N923="snížená",J923,0)</f>
        <v>0</v>
      </c>
      <c r="BG923" s="194">
        <f>IF(N923="zákl. přenesená",J923,0)</f>
        <v>0</v>
      </c>
      <c r="BH923" s="194">
        <f>IF(N923="sníž. přenesená",J923,0)</f>
        <v>0</v>
      </c>
      <c r="BI923" s="194">
        <f>IF(N923="nulová",J923,0)</f>
        <v>0</v>
      </c>
      <c r="BJ923" s="19" t="s">
        <v>83</v>
      </c>
      <c r="BK923" s="194">
        <f>ROUND(I923*H923,2)</f>
        <v>0</v>
      </c>
      <c r="BL923" s="19" t="s">
        <v>1145</v>
      </c>
      <c r="BM923" s="193" t="s">
        <v>1183</v>
      </c>
    </row>
    <row r="924" s="12" customFormat="1" ht="25.92" customHeight="1">
      <c r="A924" s="12"/>
      <c r="B924" s="167"/>
      <c r="C924" s="12"/>
      <c r="D924" s="168" t="s">
        <v>75</v>
      </c>
      <c r="E924" s="169" t="s">
        <v>1184</v>
      </c>
      <c r="F924" s="169" t="s">
        <v>1185</v>
      </c>
      <c r="G924" s="12"/>
      <c r="H924" s="12"/>
      <c r="I924" s="170"/>
      <c r="J924" s="171">
        <f>BK924</f>
        <v>0</v>
      </c>
      <c r="K924" s="12"/>
      <c r="L924" s="167"/>
      <c r="M924" s="172"/>
      <c r="N924" s="173"/>
      <c r="O924" s="173"/>
      <c r="P924" s="174">
        <f>SUM(P925:P931)</f>
        <v>0</v>
      </c>
      <c r="Q924" s="173"/>
      <c r="R924" s="174">
        <f>SUM(R925:R931)</f>
        <v>0</v>
      </c>
      <c r="S924" s="173"/>
      <c r="T924" s="175">
        <f>SUM(T925:T931)</f>
        <v>0</v>
      </c>
      <c r="U924" s="12"/>
      <c r="V924" s="12"/>
      <c r="W924" s="12"/>
      <c r="X924" s="12"/>
      <c r="Y924" s="12"/>
      <c r="Z924" s="12"/>
      <c r="AA924" s="12"/>
      <c r="AB924" s="12"/>
      <c r="AC924" s="12"/>
      <c r="AD924" s="12"/>
      <c r="AE924" s="12"/>
      <c r="AR924" s="168" t="s">
        <v>166</v>
      </c>
      <c r="AT924" s="176" t="s">
        <v>75</v>
      </c>
      <c r="AU924" s="176" t="s">
        <v>76</v>
      </c>
      <c r="AY924" s="168" t="s">
        <v>160</v>
      </c>
      <c r="BK924" s="177">
        <f>SUM(BK925:BK931)</f>
        <v>0</v>
      </c>
    </row>
    <row r="925" s="2" customFormat="1" ht="16.5" customHeight="1">
      <c r="A925" s="38"/>
      <c r="B925" s="180"/>
      <c r="C925" s="181" t="s">
        <v>1186</v>
      </c>
      <c r="D925" s="181" t="s">
        <v>162</v>
      </c>
      <c r="E925" s="182" t="s">
        <v>1187</v>
      </c>
      <c r="F925" s="183" t="s">
        <v>1188</v>
      </c>
      <c r="G925" s="184" t="s">
        <v>1189</v>
      </c>
      <c r="H925" s="185">
        <v>32</v>
      </c>
      <c r="I925" s="186"/>
      <c r="J925" s="187">
        <f>ROUND(I925*H925,2)</f>
        <v>0</v>
      </c>
      <c r="K925" s="188"/>
      <c r="L925" s="39"/>
      <c r="M925" s="189" t="s">
        <v>1</v>
      </c>
      <c r="N925" s="190" t="s">
        <v>41</v>
      </c>
      <c r="O925" s="77"/>
      <c r="P925" s="191">
        <f>O925*H925</f>
        <v>0</v>
      </c>
      <c r="Q925" s="191">
        <v>0</v>
      </c>
      <c r="R925" s="191">
        <f>Q925*H925</f>
        <v>0</v>
      </c>
      <c r="S925" s="191">
        <v>0</v>
      </c>
      <c r="T925" s="192">
        <f>S925*H925</f>
        <v>0</v>
      </c>
      <c r="U925" s="38"/>
      <c r="V925" s="38"/>
      <c r="W925" s="38"/>
      <c r="X925" s="38"/>
      <c r="Y925" s="38"/>
      <c r="Z925" s="38"/>
      <c r="AA925" s="38"/>
      <c r="AB925" s="38"/>
      <c r="AC925" s="38"/>
      <c r="AD925" s="38"/>
      <c r="AE925" s="38"/>
      <c r="AR925" s="193" t="s">
        <v>1190</v>
      </c>
      <c r="AT925" s="193" t="s">
        <v>162</v>
      </c>
      <c r="AU925" s="193" t="s">
        <v>83</v>
      </c>
      <c r="AY925" s="19" t="s">
        <v>160</v>
      </c>
      <c r="BE925" s="194">
        <f>IF(N925="základní",J925,0)</f>
        <v>0</v>
      </c>
      <c r="BF925" s="194">
        <f>IF(N925="snížená",J925,0)</f>
        <v>0</v>
      </c>
      <c r="BG925" s="194">
        <f>IF(N925="zákl. přenesená",J925,0)</f>
        <v>0</v>
      </c>
      <c r="BH925" s="194">
        <f>IF(N925="sníž. přenesená",J925,0)</f>
        <v>0</v>
      </c>
      <c r="BI925" s="194">
        <f>IF(N925="nulová",J925,0)</f>
        <v>0</v>
      </c>
      <c r="BJ925" s="19" t="s">
        <v>83</v>
      </c>
      <c r="BK925" s="194">
        <f>ROUND(I925*H925,2)</f>
        <v>0</v>
      </c>
      <c r="BL925" s="19" t="s">
        <v>1190</v>
      </c>
      <c r="BM925" s="193" t="s">
        <v>1191</v>
      </c>
    </row>
    <row r="926" s="14" customFormat="1">
      <c r="A926" s="14"/>
      <c r="B926" s="203"/>
      <c r="C926" s="14"/>
      <c r="D926" s="196" t="s">
        <v>168</v>
      </c>
      <c r="E926" s="204" t="s">
        <v>1</v>
      </c>
      <c r="F926" s="205" t="s">
        <v>1192</v>
      </c>
      <c r="G926" s="14"/>
      <c r="H926" s="206">
        <v>32</v>
      </c>
      <c r="I926" s="207"/>
      <c r="J926" s="14"/>
      <c r="K926" s="14"/>
      <c r="L926" s="203"/>
      <c r="M926" s="208"/>
      <c r="N926" s="209"/>
      <c r="O926" s="209"/>
      <c r="P926" s="209"/>
      <c r="Q926" s="209"/>
      <c r="R926" s="209"/>
      <c r="S926" s="209"/>
      <c r="T926" s="210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04" t="s">
        <v>168</v>
      </c>
      <c r="AU926" s="204" t="s">
        <v>83</v>
      </c>
      <c r="AV926" s="14" t="s">
        <v>85</v>
      </c>
      <c r="AW926" s="14" t="s">
        <v>34</v>
      </c>
      <c r="AX926" s="14" t="s">
        <v>83</v>
      </c>
      <c r="AY926" s="204" t="s">
        <v>160</v>
      </c>
    </row>
    <row r="927" s="2" customFormat="1" ht="16.5" customHeight="1">
      <c r="A927" s="38"/>
      <c r="B927" s="180"/>
      <c r="C927" s="181" t="s">
        <v>1193</v>
      </c>
      <c r="D927" s="181" t="s">
        <v>162</v>
      </c>
      <c r="E927" s="182" t="s">
        <v>1194</v>
      </c>
      <c r="F927" s="183" t="s">
        <v>1195</v>
      </c>
      <c r="G927" s="184" t="s">
        <v>1189</v>
      </c>
      <c r="H927" s="185">
        <v>48</v>
      </c>
      <c r="I927" s="186"/>
      <c r="J927" s="187">
        <f>ROUND(I927*H927,2)</f>
        <v>0</v>
      </c>
      <c r="K927" s="188"/>
      <c r="L927" s="39"/>
      <c r="M927" s="189" t="s">
        <v>1</v>
      </c>
      <c r="N927" s="190" t="s">
        <v>41</v>
      </c>
      <c r="O927" s="77"/>
      <c r="P927" s="191">
        <f>O927*H927</f>
        <v>0</v>
      </c>
      <c r="Q927" s="191">
        <v>0</v>
      </c>
      <c r="R927" s="191">
        <f>Q927*H927</f>
        <v>0</v>
      </c>
      <c r="S927" s="191">
        <v>0</v>
      </c>
      <c r="T927" s="192">
        <f>S927*H927</f>
        <v>0</v>
      </c>
      <c r="U927" s="38"/>
      <c r="V927" s="38"/>
      <c r="W927" s="38"/>
      <c r="X927" s="38"/>
      <c r="Y927" s="38"/>
      <c r="Z927" s="38"/>
      <c r="AA927" s="38"/>
      <c r="AB927" s="38"/>
      <c r="AC927" s="38"/>
      <c r="AD927" s="38"/>
      <c r="AE927" s="38"/>
      <c r="AR927" s="193" t="s">
        <v>1190</v>
      </c>
      <c r="AT927" s="193" t="s">
        <v>162</v>
      </c>
      <c r="AU927" s="193" t="s">
        <v>83</v>
      </c>
      <c r="AY927" s="19" t="s">
        <v>160</v>
      </c>
      <c r="BE927" s="194">
        <f>IF(N927="základní",J927,0)</f>
        <v>0</v>
      </c>
      <c r="BF927" s="194">
        <f>IF(N927="snížená",J927,0)</f>
        <v>0</v>
      </c>
      <c r="BG927" s="194">
        <f>IF(N927="zákl. přenesená",J927,0)</f>
        <v>0</v>
      </c>
      <c r="BH927" s="194">
        <f>IF(N927="sníž. přenesená",J927,0)</f>
        <v>0</v>
      </c>
      <c r="BI927" s="194">
        <f>IF(N927="nulová",J927,0)</f>
        <v>0</v>
      </c>
      <c r="BJ927" s="19" t="s">
        <v>83</v>
      </c>
      <c r="BK927" s="194">
        <f>ROUND(I927*H927,2)</f>
        <v>0</v>
      </c>
      <c r="BL927" s="19" t="s">
        <v>1190</v>
      </c>
      <c r="BM927" s="193" t="s">
        <v>1196</v>
      </c>
    </row>
    <row r="928" s="13" customFormat="1">
      <c r="A928" s="13"/>
      <c r="B928" s="195"/>
      <c r="C928" s="13"/>
      <c r="D928" s="196" t="s">
        <v>168</v>
      </c>
      <c r="E928" s="197" t="s">
        <v>1</v>
      </c>
      <c r="F928" s="198" t="s">
        <v>1197</v>
      </c>
      <c r="G928" s="13"/>
      <c r="H928" s="197" t="s">
        <v>1</v>
      </c>
      <c r="I928" s="199"/>
      <c r="J928" s="13"/>
      <c r="K928" s="13"/>
      <c r="L928" s="195"/>
      <c r="M928" s="200"/>
      <c r="N928" s="201"/>
      <c r="O928" s="201"/>
      <c r="P928" s="201"/>
      <c r="Q928" s="201"/>
      <c r="R928" s="201"/>
      <c r="S928" s="201"/>
      <c r="T928" s="202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197" t="s">
        <v>168</v>
      </c>
      <c r="AU928" s="197" t="s">
        <v>83</v>
      </c>
      <c r="AV928" s="13" t="s">
        <v>83</v>
      </c>
      <c r="AW928" s="13" t="s">
        <v>34</v>
      </c>
      <c r="AX928" s="13" t="s">
        <v>76</v>
      </c>
      <c r="AY928" s="197" t="s">
        <v>160</v>
      </c>
    </row>
    <row r="929" s="14" customFormat="1">
      <c r="A929" s="14"/>
      <c r="B929" s="203"/>
      <c r="C929" s="14"/>
      <c r="D929" s="196" t="s">
        <v>168</v>
      </c>
      <c r="E929" s="204" t="s">
        <v>1</v>
      </c>
      <c r="F929" s="205" t="s">
        <v>1198</v>
      </c>
      <c r="G929" s="14"/>
      <c r="H929" s="206">
        <v>48</v>
      </c>
      <c r="I929" s="207"/>
      <c r="J929" s="14"/>
      <c r="K929" s="14"/>
      <c r="L929" s="203"/>
      <c r="M929" s="208"/>
      <c r="N929" s="209"/>
      <c r="O929" s="209"/>
      <c r="P929" s="209"/>
      <c r="Q929" s="209"/>
      <c r="R929" s="209"/>
      <c r="S929" s="209"/>
      <c r="T929" s="210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04" t="s">
        <v>168</v>
      </c>
      <c r="AU929" s="204" t="s">
        <v>83</v>
      </c>
      <c r="AV929" s="14" t="s">
        <v>85</v>
      </c>
      <c r="AW929" s="14" t="s">
        <v>34</v>
      </c>
      <c r="AX929" s="14" t="s">
        <v>83</v>
      </c>
      <c r="AY929" s="204" t="s">
        <v>160</v>
      </c>
    </row>
    <row r="930" s="2" customFormat="1" ht="24.15" customHeight="1">
      <c r="A930" s="38"/>
      <c r="B930" s="180"/>
      <c r="C930" s="181" t="s">
        <v>1199</v>
      </c>
      <c r="D930" s="181" t="s">
        <v>162</v>
      </c>
      <c r="E930" s="182" t="s">
        <v>1200</v>
      </c>
      <c r="F930" s="183" t="s">
        <v>1201</v>
      </c>
      <c r="G930" s="184" t="s">
        <v>1189</v>
      </c>
      <c r="H930" s="185">
        <v>48</v>
      </c>
      <c r="I930" s="186"/>
      <c r="J930" s="187">
        <f>ROUND(I930*H930,2)</f>
        <v>0</v>
      </c>
      <c r="K930" s="188"/>
      <c r="L930" s="39"/>
      <c r="M930" s="189" t="s">
        <v>1</v>
      </c>
      <c r="N930" s="190" t="s">
        <v>41</v>
      </c>
      <c r="O930" s="77"/>
      <c r="P930" s="191">
        <f>O930*H930</f>
        <v>0</v>
      </c>
      <c r="Q930" s="191">
        <v>0</v>
      </c>
      <c r="R930" s="191">
        <f>Q930*H930</f>
        <v>0</v>
      </c>
      <c r="S930" s="191">
        <v>0</v>
      </c>
      <c r="T930" s="192">
        <f>S930*H930</f>
        <v>0</v>
      </c>
      <c r="U930" s="38"/>
      <c r="V930" s="38"/>
      <c r="W930" s="38"/>
      <c r="X930" s="38"/>
      <c r="Y930" s="38"/>
      <c r="Z930" s="38"/>
      <c r="AA930" s="38"/>
      <c r="AB930" s="38"/>
      <c r="AC930" s="38"/>
      <c r="AD930" s="38"/>
      <c r="AE930" s="38"/>
      <c r="AR930" s="193" t="s">
        <v>1190</v>
      </c>
      <c r="AT930" s="193" t="s">
        <v>162</v>
      </c>
      <c r="AU930" s="193" t="s">
        <v>83</v>
      </c>
      <c r="AY930" s="19" t="s">
        <v>160</v>
      </c>
      <c r="BE930" s="194">
        <f>IF(N930="základní",J930,0)</f>
        <v>0</v>
      </c>
      <c r="BF930" s="194">
        <f>IF(N930="snížená",J930,0)</f>
        <v>0</v>
      </c>
      <c r="BG930" s="194">
        <f>IF(N930="zákl. přenesená",J930,0)</f>
        <v>0</v>
      </c>
      <c r="BH930" s="194">
        <f>IF(N930="sníž. přenesená",J930,0)</f>
        <v>0</v>
      </c>
      <c r="BI930" s="194">
        <f>IF(N930="nulová",J930,0)</f>
        <v>0</v>
      </c>
      <c r="BJ930" s="19" t="s">
        <v>83</v>
      </c>
      <c r="BK930" s="194">
        <f>ROUND(I930*H930,2)</f>
        <v>0</v>
      </c>
      <c r="BL930" s="19" t="s">
        <v>1190</v>
      </c>
      <c r="BM930" s="193" t="s">
        <v>1202</v>
      </c>
    </row>
    <row r="931" s="14" customFormat="1">
      <c r="A931" s="14"/>
      <c r="B931" s="203"/>
      <c r="C931" s="14"/>
      <c r="D931" s="196" t="s">
        <v>168</v>
      </c>
      <c r="E931" s="204" t="s">
        <v>1</v>
      </c>
      <c r="F931" s="205" t="s">
        <v>1198</v>
      </c>
      <c r="G931" s="14"/>
      <c r="H931" s="206">
        <v>48</v>
      </c>
      <c r="I931" s="207"/>
      <c r="J931" s="14"/>
      <c r="K931" s="14"/>
      <c r="L931" s="203"/>
      <c r="M931" s="238"/>
      <c r="N931" s="239"/>
      <c r="O931" s="239"/>
      <c r="P931" s="239"/>
      <c r="Q931" s="239"/>
      <c r="R931" s="239"/>
      <c r="S931" s="239"/>
      <c r="T931" s="240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04" t="s">
        <v>168</v>
      </c>
      <c r="AU931" s="204" t="s">
        <v>83</v>
      </c>
      <c r="AV931" s="14" t="s">
        <v>85</v>
      </c>
      <c r="AW931" s="14" t="s">
        <v>34</v>
      </c>
      <c r="AX931" s="14" t="s">
        <v>83</v>
      </c>
      <c r="AY931" s="204" t="s">
        <v>160</v>
      </c>
    </row>
    <row r="932" s="2" customFormat="1" ht="6.96" customHeight="1">
      <c r="A932" s="38"/>
      <c r="B932" s="60"/>
      <c r="C932" s="61"/>
      <c r="D932" s="61"/>
      <c r="E932" s="61"/>
      <c r="F932" s="61"/>
      <c r="G932" s="61"/>
      <c r="H932" s="61"/>
      <c r="I932" s="61"/>
      <c r="J932" s="61"/>
      <c r="K932" s="61"/>
      <c r="L932" s="39"/>
      <c r="M932" s="38"/>
      <c r="O932" s="38"/>
      <c r="P932" s="38"/>
      <c r="Q932" s="38"/>
      <c r="R932" s="38"/>
      <c r="S932" s="38"/>
      <c r="T932" s="38"/>
      <c r="U932" s="38"/>
      <c r="V932" s="38"/>
      <c r="W932" s="38"/>
      <c r="X932" s="38"/>
      <c r="Y932" s="38"/>
      <c r="Z932" s="38"/>
      <c r="AA932" s="38"/>
      <c r="AB932" s="38"/>
      <c r="AC932" s="38"/>
      <c r="AD932" s="38"/>
      <c r="AE932" s="38"/>
    </row>
  </sheetData>
  <autoFilter ref="C141:K93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0:H130"/>
    <mergeCell ref="E132:H132"/>
    <mergeCell ref="E134:H13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113</v>
      </c>
      <c r="L4" s="22"/>
      <c r="M4" s="128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9" t="str">
        <f>'Rekapitulace stavby'!K6</f>
        <v>Navýšení výkonu trafostanice M 109</v>
      </c>
      <c r="F7" s="32"/>
      <c r="G7" s="32"/>
      <c r="H7" s="32"/>
      <c r="L7" s="22"/>
    </row>
    <row r="8" s="1" customFormat="1" ht="12" customHeight="1">
      <c r="B8" s="22"/>
      <c r="D8" s="32" t="s">
        <v>114</v>
      </c>
      <c r="L8" s="22"/>
    </row>
    <row r="9" s="2" customFormat="1" ht="16.5" customHeight="1">
      <c r="A9" s="38"/>
      <c r="B9" s="39"/>
      <c r="C9" s="38"/>
      <c r="D9" s="38"/>
      <c r="E9" s="129" t="s">
        <v>115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116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1203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2" t="s">
        <v>18</v>
      </c>
      <c r="E13" s="38"/>
      <c r="F13" s="27" t="s">
        <v>1</v>
      </c>
      <c r="G13" s="38"/>
      <c r="H13" s="38"/>
      <c r="I13" s="32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32" t="s">
        <v>22</v>
      </c>
      <c r="J14" s="69" t="str">
        <f>'Rekapitulace stavby'!AN8</f>
        <v>4. 9. 2025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32" t="s">
        <v>25</v>
      </c>
      <c r="J16" s="27" t="s">
        <v>1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7" t="s">
        <v>26</v>
      </c>
      <c r="F17" s="38"/>
      <c r="G17" s="38"/>
      <c r="H17" s="38"/>
      <c r="I17" s="32" t="s">
        <v>27</v>
      </c>
      <c r="J17" s="27" t="s">
        <v>1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2" t="s">
        <v>28</v>
      </c>
      <c r="E19" s="38"/>
      <c r="F19" s="38"/>
      <c r="G19" s="38"/>
      <c r="H19" s="38"/>
      <c r="I19" s="32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32" t="s">
        <v>27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2" t="s">
        <v>30</v>
      </c>
      <c r="E22" s="38"/>
      <c r="F22" s="38"/>
      <c r="G22" s="38"/>
      <c r="H22" s="38"/>
      <c r="I22" s="32" t="s">
        <v>25</v>
      </c>
      <c r="J22" s="27" t="s">
        <v>1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7" t="s">
        <v>31</v>
      </c>
      <c r="F23" s="38"/>
      <c r="G23" s="38"/>
      <c r="H23" s="38"/>
      <c r="I23" s="32" t="s">
        <v>27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2" t="s">
        <v>32</v>
      </c>
      <c r="E25" s="38"/>
      <c r="F25" s="38"/>
      <c r="G25" s="38"/>
      <c r="H25" s="38"/>
      <c r="I25" s="32" t="s">
        <v>25</v>
      </c>
      <c r="J25" s="27" t="str">
        <f>IF('Rekapitulace stavby'!AN19="","",'Rekapitulace stavby'!AN19)</f>
        <v/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7" t="str">
        <f>IF('Rekapitulace stavby'!E20="","",'Rekapitulace stavby'!E20)</f>
        <v xml:space="preserve"> </v>
      </c>
      <c r="F26" s="38"/>
      <c r="G26" s="38"/>
      <c r="H26" s="38"/>
      <c r="I26" s="32" t="s">
        <v>27</v>
      </c>
      <c r="J26" s="27" t="str">
        <f>IF('Rekapitulace stavby'!AN20="","",'Rekapitulace stavby'!AN20)</f>
        <v/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2" t="s">
        <v>35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0"/>
      <c r="B29" s="131"/>
      <c r="C29" s="130"/>
      <c r="D29" s="130"/>
      <c r="E29" s="36" t="s">
        <v>1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36</v>
      </c>
      <c r="E32" s="38"/>
      <c r="F32" s="38"/>
      <c r="G32" s="38"/>
      <c r="H32" s="38"/>
      <c r="I32" s="38"/>
      <c r="J32" s="96">
        <f>ROUND(J124,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38</v>
      </c>
      <c r="G34" s="38"/>
      <c r="H34" s="38"/>
      <c r="I34" s="43" t="s">
        <v>37</v>
      </c>
      <c r="J34" s="43" t="s">
        <v>39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40</v>
      </c>
      <c r="E35" s="32" t="s">
        <v>41</v>
      </c>
      <c r="F35" s="135">
        <f>ROUND((SUM(BE124:BE180)),  2)</f>
        <v>0</v>
      </c>
      <c r="G35" s="38"/>
      <c r="H35" s="38"/>
      <c r="I35" s="136">
        <v>0.20999999999999999</v>
      </c>
      <c r="J35" s="135">
        <f>ROUND(((SUM(BE124:BE180))*I35),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2" t="s">
        <v>42</v>
      </c>
      <c r="F36" s="135">
        <f>ROUND((SUM(BF124:BF180)),  2)</f>
        <v>0</v>
      </c>
      <c r="G36" s="38"/>
      <c r="H36" s="38"/>
      <c r="I36" s="136">
        <v>0.12</v>
      </c>
      <c r="J36" s="135">
        <f>ROUND(((SUM(BF124:BF180))*I36),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43</v>
      </c>
      <c r="F37" s="135">
        <f>ROUND((SUM(BG124:BG180)),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44</v>
      </c>
      <c r="F38" s="135">
        <f>ROUND((SUM(BH124:BH180)),  2)</f>
        <v>0</v>
      </c>
      <c r="G38" s="38"/>
      <c r="H38" s="38"/>
      <c r="I38" s="136">
        <v>0.12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45</v>
      </c>
      <c r="F39" s="135">
        <f>ROUND((SUM(BI124:BI180)),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46</v>
      </c>
      <c r="E41" s="81"/>
      <c r="F41" s="81"/>
      <c r="G41" s="139" t="s">
        <v>47</v>
      </c>
      <c r="H41" s="140" t="s">
        <v>48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49</v>
      </c>
      <c r="E50" s="57"/>
      <c r="F50" s="57"/>
      <c r="G50" s="56" t="s">
        <v>50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51</v>
      </c>
      <c r="E61" s="41"/>
      <c r="F61" s="143" t="s">
        <v>52</v>
      </c>
      <c r="G61" s="58" t="s">
        <v>51</v>
      </c>
      <c r="H61" s="41"/>
      <c r="I61" s="41"/>
      <c r="J61" s="144" t="s">
        <v>52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53</v>
      </c>
      <c r="E65" s="59"/>
      <c r="F65" s="59"/>
      <c r="G65" s="56" t="s">
        <v>54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51</v>
      </c>
      <c r="E76" s="41"/>
      <c r="F76" s="143" t="s">
        <v>52</v>
      </c>
      <c r="G76" s="58" t="s">
        <v>51</v>
      </c>
      <c r="H76" s="41"/>
      <c r="I76" s="41"/>
      <c r="J76" s="144" t="s">
        <v>52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9" t="str">
        <f>E7</f>
        <v>Navýšení výkonu trafostanice M 109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114</v>
      </c>
      <c r="L86" s="22"/>
    </row>
    <row r="87" s="2" customFormat="1" ht="16.5" customHeight="1">
      <c r="A87" s="38"/>
      <c r="B87" s="39"/>
      <c r="C87" s="38"/>
      <c r="D87" s="38"/>
      <c r="E87" s="129" t="s">
        <v>115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116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D.1.2.5 - TPS - Silnoproud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38"/>
      <c r="E91" s="38"/>
      <c r="F91" s="27" t="str">
        <f>F14</f>
        <v>Průmyslový areál Synthesia, a.s. Pardubice-Semtín</v>
      </c>
      <c r="G91" s="38"/>
      <c r="H91" s="38"/>
      <c r="I91" s="32" t="s">
        <v>22</v>
      </c>
      <c r="J91" s="69" t="str">
        <f>IF(J14="","",J14)</f>
        <v>4. 9. 2025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38"/>
      <c r="E93" s="38"/>
      <c r="F93" s="27" t="str">
        <f>E17</f>
        <v>Synthesia, a.s.</v>
      </c>
      <c r="G93" s="38"/>
      <c r="H93" s="38"/>
      <c r="I93" s="32" t="s">
        <v>30</v>
      </c>
      <c r="J93" s="36" t="str">
        <f>E23</f>
        <v>Kovoprojekta Brno a.s.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38"/>
      <c r="E94" s="38"/>
      <c r="F94" s="27" t="str">
        <f>IF(E20="","",E20)</f>
        <v>Vyplň údaj</v>
      </c>
      <c r="G94" s="38"/>
      <c r="H94" s="38"/>
      <c r="I94" s="32" t="s">
        <v>32</v>
      </c>
      <c r="J94" s="36" t="str">
        <f>E26</f>
        <v xml:space="preserve"> 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119</v>
      </c>
      <c r="D96" s="137"/>
      <c r="E96" s="137"/>
      <c r="F96" s="137"/>
      <c r="G96" s="137"/>
      <c r="H96" s="137"/>
      <c r="I96" s="137"/>
      <c r="J96" s="146" t="s">
        <v>120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121</v>
      </c>
      <c r="D98" s="38"/>
      <c r="E98" s="38"/>
      <c r="F98" s="38"/>
      <c r="G98" s="38"/>
      <c r="H98" s="38"/>
      <c r="I98" s="38"/>
      <c r="J98" s="96">
        <f>J124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122</v>
      </c>
    </row>
    <row r="99" s="9" customFormat="1" ht="24.96" customHeight="1">
      <c r="A99" s="9"/>
      <c r="B99" s="148"/>
      <c r="C99" s="9"/>
      <c r="D99" s="149" t="s">
        <v>132</v>
      </c>
      <c r="E99" s="150"/>
      <c r="F99" s="150"/>
      <c r="G99" s="150"/>
      <c r="H99" s="150"/>
      <c r="I99" s="150"/>
      <c r="J99" s="151">
        <f>J125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1204</v>
      </c>
      <c r="E100" s="154"/>
      <c r="F100" s="154"/>
      <c r="G100" s="154"/>
      <c r="H100" s="154"/>
      <c r="I100" s="154"/>
      <c r="J100" s="155">
        <f>J126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48"/>
      <c r="C101" s="9"/>
      <c r="D101" s="149" t="s">
        <v>142</v>
      </c>
      <c r="E101" s="150"/>
      <c r="F101" s="150"/>
      <c r="G101" s="150"/>
      <c r="H101" s="150"/>
      <c r="I101" s="150"/>
      <c r="J101" s="151">
        <f>J162</f>
        <v>0</v>
      </c>
      <c r="K101" s="9"/>
      <c r="L101" s="14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2"/>
      <c r="C102" s="10"/>
      <c r="D102" s="153" t="s">
        <v>1205</v>
      </c>
      <c r="E102" s="154"/>
      <c r="F102" s="154"/>
      <c r="G102" s="154"/>
      <c r="H102" s="154"/>
      <c r="I102" s="154"/>
      <c r="J102" s="155">
        <f>J163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38"/>
      <c r="D103" s="38"/>
      <c r="E103" s="38"/>
      <c r="F103" s="38"/>
      <c r="G103" s="38"/>
      <c r="H103" s="38"/>
      <c r="I103" s="38"/>
      <c r="J103" s="38"/>
      <c r="K103" s="38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55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145</v>
      </c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38"/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38"/>
      <c r="D112" s="38"/>
      <c r="E112" s="129" t="str">
        <f>E7</f>
        <v>Navýšení výkonu trafostanice M 109</v>
      </c>
      <c r="F112" s="32"/>
      <c r="G112" s="32"/>
      <c r="H112" s="32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1" customFormat="1" ht="12" customHeight="1">
      <c r="B113" s="22"/>
      <c r="C113" s="32" t="s">
        <v>114</v>
      </c>
      <c r="L113" s="22"/>
    </row>
    <row r="114" s="2" customFormat="1" ht="16.5" customHeight="1">
      <c r="A114" s="38"/>
      <c r="B114" s="39"/>
      <c r="C114" s="38"/>
      <c r="D114" s="38"/>
      <c r="E114" s="129" t="s">
        <v>115</v>
      </c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116</v>
      </c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38"/>
      <c r="D116" s="38"/>
      <c r="E116" s="67" t="str">
        <f>E11</f>
        <v>D.1.2.5 - TPS - Silnoproud</v>
      </c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38"/>
      <c r="E118" s="38"/>
      <c r="F118" s="27" t="str">
        <f>F14</f>
        <v>Průmyslový areál Synthesia, a.s. Pardubice-Semtín</v>
      </c>
      <c r="G118" s="38"/>
      <c r="H118" s="38"/>
      <c r="I118" s="32" t="s">
        <v>22</v>
      </c>
      <c r="J118" s="69" t="str">
        <f>IF(J14="","",J14)</f>
        <v>4. 9. 2025</v>
      </c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38"/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38"/>
      <c r="E120" s="38"/>
      <c r="F120" s="27" t="str">
        <f>E17</f>
        <v>Synthesia, a.s.</v>
      </c>
      <c r="G120" s="38"/>
      <c r="H120" s="38"/>
      <c r="I120" s="32" t="s">
        <v>30</v>
      </c>
      <c r="J120" s="36" t="str">
        <f>E23</f>
        <v>Kovoprojekta Brno a.s.</v>
      </c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38"/>
      <c r="E121" s="38"/>
      <c r="F121" s="27" t="str">
        <f>IF(E20="","",E20)</f>
        <v>Vyplň údaj</v>
      </c>
      <c r="G121" s="38"/>
      <c r="H121" s="38"/>
      <c r="I121" s="32" t="s">
        <v>32</v>
      </c>
      <c r="J121" s="36" t="str">
        <f>E26</f>
        <v xml:space="preserve"> </v>
      </c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38"/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56"/>
      <c r="B123" s="157"/>
      <c r="C123" s="158" t="s">
        <v>146</v>
      </c>
      <c r="D123" s="159" t="s">
        <v>61</v>
      </c>
      <c r="E123" s="159" t="s">
        <v>57</v>
      </c>
      <c r="F123" s="159" t="s">
        <v>58</v>
      </c>
      <c r="G123" s="159" t="s">
        <v>147</v>
      </c>
      <c r="H123" s="159" t="s">
        <v>148</v>
      </c>
      <c r="I123" s="159" t="s">
        <v>149</v>
      </c>
      <c r="J123" s="160" t="s">
        <v>120</v>
      </c>
      <c r="K123" s="161" t="s">
        <v>150</v>
      </c>
      <c r="L123" s="162"/>
      <c r="M123" s="86" t="s">
        <v>1</v>
      </c>
      <c r="N123" s="87" t="s">
        <v>40</v>
      </c>
      <c r="O123" s="87" t="s">
        <v>151</v>
      </c>
      <c r="P123" s="87" t="s">
        <v>152</v>
      </c>
      <c r="Q123" s="87" t="s">
        <v>153</v>
      </c>
      <c r="R123" s="87" t="s">
        <v>154</v>
      </c>
      <c r="S123" s="87" t="s">
        <v>155</v>
      </c>
      <c r="T123" s="88" t="s">
        <v>156</v>
      </c>
      <c r="U123" s="156"/>
      <c r="V123" s="156"/>
      <c r="W123" s="156"/>
      <c r="X123" s="156"/>
      <c r="Y123" s="156"/>
      <c r="Z123" s="156"/>
      <c r="AA123" s="156"/>
      <c r="AB123" s="156"/>
      <c r="AC123" s="156"/>
      <c r="AD123" s="156"/>
      <c r="AE123" s="156"/>
    </row>
    <row r="124" s="2" customFormat="1" ht="22.8" customHeight="1">
      <c r="A124" s="38"/>
      <c r="B124" s="39"/>
      <c r="C124" s="93" t="s">
        <v>157</v>
      </c>
      <c r="D124" s="38"/>
      <c r="E124" s="38"/>
      <c r="F124" s="38"/>
      <c r="G124" s="38"/>
      <c r="H124" s="38"/>
      <c r="I124" s="38"/>
      <c r="J124" s="163">
        <f>BK124</f>
        <v>0</v>
      </c>
      <c r="K124" s="38"/>
      <c r="L124" s="39"/>
      <c r="M124" s="89"/>
      <c r="N124" s="73"/>
      <c r="O124" s="90"/>
      <c r="P124" s="164">
        <f>P125+P162</f>
        <v>0</v>
      </c>
      <c r="Q124" s="90"/>
      <c r="R124" s="164">
        <f>R125+R162</f>
        <v>0.50896000000000008</v>
      </c>
      <c r="S124" s="90"/>
      <c r="T124" s="165">
        <f>T125+T162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9" t="s">
        <v>75</v>
      </c>
      <c r="AU124" s="19" t="s">
        <v>122</v>
      </c>
      <c r="BK124" s="166">
        <f>BK125+BK162</f>
        <v>0</v>
      </c>
    </row>
    <row r="125" s="12" customFormat="1" ht="25.92" customHeight="1">
      <c r="A125" s="12"/>
      <c r="B125" s="167"/>
      <c r="C125" s="12"/>
      <c r="D125" s="168" t="s">
        <v>75</v>
      </c>
      <c r="E125" s="169" t="s">
        <v>716</v>
      </c>
      <c r="F125" s="169" t="s">
        <v>717</v>
      </c>
      <c r="G125" s="12"/>
      <c r="H125" s="12"/>
      <c r="I125" s="170"/>
      <c r="J125" s="171">
        <f>BK125</f>
        <v>0</v>
      </c>
      <c r="K125" s="12"/>
      <c r="L125" s="167"/>
      <c r="M125" s="172"/>
      <c r="N125" s="173"/>
      <c r="O125" s="173"/>
      <c r="P125" s="174">
        <f>P126</f>
        <v>0</v>
      </c>
      <c r="Q125" s="173"/>
      <c r="R125" s="174">
        <f>R126</f>
        <v>0.31445000000000001</v>
      </c>
      <c r="S125" s="173"/>
      <c r="T125" s="175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8" t="s">
        <v>85</v>
      </c>
      <c r="AT125" s="176" t="s">
        <v>75</v>
      </c>
      <c r="AU125" s="176" t="s">
        <v>76</v>
      </c>
      <c r="AY125" s="168" t="s">
        <v>160</v>
      </c>
      <c r="BK125" s="177">
        <f>BK126</f>
        <v>0</v>
      </c>
    </row>
    <row r="126" s="12" customFormat="1" ht="22.8" customHeight="1">
      <c r="A126" s="12"/>
      <c r="B126" s="167"/>
      <c r="C126" s="12"/>
      <c r="D126" s="168" t="s">
        <v>75</v>
      </c>
      <c r="E126" s="178" t="s">
        <v>1206</v>
      </c>
      <c r="F126" s="178" t="s">
        <v>1207</v>
      </c>
      <c r="G126" s="12"/>
      <c r="H126" s="12"/>
      <c r="I126" s="170"/>
      <c r="J126" s="179">
        <f>BK126</f>
        <v>0</v>
      </c>
      <c r="K126" s="12"/>
      <c r="L126" s="167"/>
      <c r="M126" s="172"/>
      <c r="N126" s="173"/>
      <c r="O126" s="173"/>
      <c r="P126" s="174">
        <f>SUM(P127:P161)</f>
        <v>0</v>
      </c>
      <c r="Q126" s="173"/>
      <c r="R126" s="174">
        <f>SUM(R127:R161)</f>
        <v>0.31445000000000001</v>
      </c>
      <c r="S126" s="173"/>
      <c r="T126" s="175">
        <f>SUM(T127:T161)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8" t="s">
        <v>85</v>
      </c>
      <c r="AT126" s="176" t="s">
        <v>75</v>
      </c>
      <c r="AU126" s="176" t="s">
        <v>83</v>
      </c>
      <c r="AY126" s="168" t="s">
        <v>160</v>
      </c>
      <c r="BK126" s="177">
        <f>SUM(BK127:BK161)</f>
        <v>0</v>
      </c>
    </row>
    <row r="127" s="2" customFormat="1" ht="21.75" customHeight="1">
      <c r="A127" s="38"/>
      <c r="B127" s="180"/>
      <c r="C127" s="227" t="s">
        <v>83</v>
      </c>
      <c r="D127" s="227" t="s">
        <v>329</v>
      </c>
      <c r="E127" s="228" t="s">
        <v>1208</v>
      </c>
      <c r="F127" s="229" t="s">
        <v>1209</v>
      </c>
      <c r="G127" s="230" t="s">
        <v>294</v>
      </c>
      <c r="H127" s="231">
        <v>30</v>
      </c>
      <c r="I127" s="232"/>
      <c r="J127" s="233">
        <f>ROUND(I127*H127,2)</f>
        <v>0</v>
      </c>
      <c r="K127" s="234"/>
      <c r="L127" s="235"/>
      <c r="M127" s="236" t="s">
        <v>1</v>
      </c>
      <c r="N127" s="237" t="s">
        <v>41</v>
      </c>
      <c r="O127" s="77"/>
      <c r="P127" s="191">
        <f>O127*H127</f>
        <v>0</v>
      </c>
      <c r="Q127" s="191">
        <v>0.0016199999999999999</v>
      </c>
      <c r="R127" s="191">
        <f>Q127*H127</f>
        <v>0.048599999999999997</v>
      </c>
      <c r="S127" s="191">
        <v>0</v>
      </c>
      <c r="T127" s="19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93" t="s">
        <v>241</v>
      </c>
      <c r="AT127" s="193" t="s">
        <v>329</v>
      </c>
      <c r="AU127" s="193" t="s">
        <v>85</v>
      </c>
      <c r="AY127" s="19" t="s">
        <v>160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19" t="s">
        <v>83</v>
      </c>
      <c r="BK127" s="194">
        <f>ROUND(I127*H127,2)</f>
        <v>0</v>
      </c>
      <c r="BL127" s="19" t="s">
        <v>561</v>
      </c>
      <c r="BM127" s="193" t="s">
        <v>1210</v>
      </c>
    </row>
    <row r="128" s="2" customFormat="1" ht="16.5" customHeight="1">
      <c r="A128" s="38"/>
      <c r="B128" s="180"/>
      <c r="C128" s="181" t="s">
        <v>85</v>
      </c>
      <c r="D128" s="181" t="s">
        <v>162</v>
      </c>
      <c r="E128" s="182" t="s">
        <v>1211</v>
      </c>
      <c r="F128" s="183" t="s">
        <v>1212</v>
      </c>
      <c r="G128" s="184" t="s">
        <v>294</v>
      </c>
      <c r="H128" s="185">
        <v>30</v>
      </c>
      <c r="I128" s="186"/>
      <c r="J128" s="187">
        <f>ROUND(I128*H128,2)</f>
        <v>0</v>
      </c>
      <c r="K128" s="188"/>
      <c r="L128" s="39"/>
      <c r="M128" s="189" t="s">
        <v>1</v>
      </c>
      <c r="N128" s="190" t="s">
        <v>41</v>
      </c>
      <c r="O128" s="77"/>
      <c r="P128" s="191">
        <f>O128*H128</f>
        <v>0</v>
      </c>
      <c r="Q128" s="191">
        <v>0</v>
      </c>
      <c r="R128" s="191">
        <f>Q128*H128</f>
        <v>0</v>
      </c>
      <c r="S128" s="191">
        <v>0</v>
      </c>
      <c r="T128" s="19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93" t="s">
        <v>561</v>
      </c>
      <c r="AT128" s="193" t="s">
        <v>162</v>
      </c>
      <c r="AU128" s="193" t="s">
        <v>85</v>
      </c>
      <c r="AY128" s="19" t="s">
        <v>160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19" t="s">
        <v>83</v>
      </c>
      <c r="BK128" s="194">
        <f>ROUND(I128*H128,2)</f>
        <v>0</v>
      </c>
      <c r="BL128" s="19" t="s">
        <v>561</v>
      </c>
      <c r="BM128" s="193" t="s">
        <v>1213</v>
      </c>
    </row>
    <row r="129" s="2" customFormat="1" ht="24.15" customHeight="1">
      <c r="A129" s="38"/>
      <c r="B129" s="180"/>
      <c r="C129" s="227" t="s">
        <v>185</v>
      </c>
      <c r="D129" s="227" t="s">
        <v>329</v>
      </c>
      <c r="E129" s="228" t="s">
        <v>1214</v>
      </c>
      <c r="F129" s="229" t="s">
        <v>1215</v>
      </c>
      <c r="G129" s="230" t="s">
        <v>294</v>
      </c>
      <c r="H129" s="231">
        <v>320</v>
      </c>
      <c r="I129" s="232"/>
      <c r="J129" s="233">
        <f>ROUND(I129*H129,2)</f>
        <v>0</v>
      </c>
      <c r="K129" s="234"/>
      <c r="L129" s="235"/>
      <c r="M129" s="236" t="s">
        <v>1</v>
      </c>
      <c r="N129" s="237" t="s">
        <v>41</v>
      </c>
      <c r="O129" s="77"/>
      <c r="P129" s="191">
        <f>O129*H129</f>
        <v>0</v>
      </c>
      <c r="Q129" s="191">
        <v>0.00013999999999999999</v>
      </c>
      <c r="R129" s="191">
        <f>Q129*H129</f>
        <v>0.044799999999999993</v>
      </c>
      <c r="S129" s="191">
        <v>0</v>
      </c>
      <c r="T129" s="19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93" t="s">
        <v>241</v>
      </c>
      <c r="AT129" s="193" t="s">
        <v>329</v>
      </c>
      <c r="AU129" s="193" t="s">
        <v>85</v>
      </c>
      <c r="AY129" s="19" t="s">
        <v>160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9" t="s">
        <v>83</v>
      </c>
      <c r="BK129" s="194">
        <f>ROUND(I129*H129,2)</f>
        <v>0</v>
      </c>
      <c r="BL129" s="19" t="s">
        <v>561</v>
      </c>
      <c r="BM129" s="193" t="s">
        <v>1216</v>
      </c>
    </row>
    <row r="130" s="2" customFormat="1" ht="24.15" customHeight="1">
      <c r="A130" s="38"/>
      <c r="B130" s="180"/>
      <c r="C130" s="181" t="s">
        <v>166</v>
      </c>
      <c r="D130" s="181" t="s">
        <v>162</v>
      </c>
      <c r="E130" s="182" t="s">
        <v>1217</v>
      </c>
      <c r="F130" s="183" t="s">
        <v>1218</v>
      </c>
      <c r="G130" s="184" t="s">
        <v>294</v>
      </c>
      <c r="H130" s="185">
        <v>320</v>
      </c>
      <c r="I130" s="186"/>
      <c r="J130" s="187">
        <f>ROUND(I130*H130,2)</f>
        <v>0</v>
      </c>
      <c r="K130" s="188"/>
      <c r="L130" s="39"/>
      <c r="M130" s="189" t="s">
        <v>1</v>
      </c>
      <c r="N130" s="190" t="s">
        <v>41</v>
      </c>
      <c r="O130" s="77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93" t="s">
        <v>561</v>
      </c>
      <c r="AT130" s="193" t="s">
        <v>162</v>
      </c>
      <c r="AU130" s="193" t="s">
        <v>85</v>
      </c>
      <c r="AY130" s="19" t="s">
        <v>160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19" t="s">
        <v>83</v>
      </c>
      <c r="BK130" s="194">
        <f>ROUND(I130*H130,2)</f>
        <v>0</v>
      </c>
      <c r="BL130" s="19" t="s">
        <v>561</v>
      </c>
      <c r="BM130" s="193" t="s">
        <v>1219</v>
      </c>
    </row>
    <row r="131" s="2" customFormat="1" ht="16.5" customHeight="1">
      <c r="A131" s="38"/>
      <c r="B131" s="180"/>
      <c r="C131" s="227" t="s">
        <v>318</v>
      </c>
      <c r="D131" s="227" t="s">
        <v>329</v>
      </c>
      <c r="E131" s="228" t="s">
        <v>1220</v>
      </c>
      <c r="F131" s="229" t="s">
        <v>1221</v>
      </c>
      <c r="G131" s="230" t="s">
        <v>294</v>
      </c>
      <c r="H131" s="231">
        <v>90</v>
      </c>
      <c r="I131" s="232"/>
      <c r="J131" s="233">
        <f>ROUND(I131*H131,2)</f>
        <v>0</v>
      </c>
      <c r="K131" s="234"/>
      <c r="L131" s="235"/>
      <c r="M131" s="236" t="s">
        <v>1</v>
      </c>
      <c r="N131" s="237" t="s">
        <v>41</v>
      </c>
      <c r="O131" s="77"/>
      <c r="P131" s="191">
        <f>O131*H131</f>
        <v>0</v>
      </c>
      <c r="Q131" s="191">
        <v>0</v>
      </c>
      <c r="R131" s="191">
        <f>Q131*H131</f>
        <v>0</v>
      </c>
      <c r="S131" s="191">
        <v>0</v>
      </c>
      <c r="T131" s="19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93" t="s">
        <v>241</v>
      </c>
      <c r="AT131" s="193" t="s">
        <v>329</v>
      </c>
      <c r="AU131" s="193" t="s">
        <v>85</v>
      </c>
      <c r="AY131" s="19" t="s">
        <v>160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19" t="s">
        <v>83</v>
      </c>
      <c r="BK131" s="194">
        <f>ROUND(I131*H131,2)</f>
        <v>0</v>
      </c>
      <c r="BL131" s="19" t="s">
        <v>561</v>
      </c>
      <c r="BM131" s="193" t="s">
        <v>1222</v>
      </c>
    </row>
    <row r="132" s="2" customFormat="1" ht="24.15" customHeight="1">
      <c r="A132" s="38"/>
      <c r="B132" s="180"/>
      <c r="C132" s="181" t="s">
        <v>176</v>
      </c>
      <c r="D132" s="181" t="s">
        <v>162</v>
      </c>
      <c r="E132" s="182" t="s">
        <v>1223</v>
      </c>
      <c r="F132" s="183" t="s">
        <v>1224</v>
      </c>
      <c r="G132" s="184" t="s">
        <v>294</v>
      </c>
      <c r="H132" s="185">
        <v>90</v>
      </c>
      <c r="I132" s="186"/>
      <c r="J132" s="187">
        <f>ROUND(I132*H132,2)</f>
        <v>0</v>
      </c>
      <c r="K132" s="188"/>
      <c r="L132" s="39"/>
      <c r="M132" s="189" t="s">
        <v>1</v>
      </c>
      <c r="N132" s="190" t="s">
        <v>41</v>
      </c>
      <c r="O132" s="77"/>
      <c r="P132" s="191">
        <f>O132*H132</f>
        <v>0</v>
      </c>
      <c r="Q132" s="191">
        <v>0</v>
      </c>
      <c r="R132" s="191">
        <f>Q132*H132</f>
        <v>0</v>
      </c>
      <c r="S132" s="191">
        <v>0</v>
      </c>
      <c r="T132" s="19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93" t="s">
        <v>561</v>
      </c>
      <c r="AT132" s="193" t="s">
        <v>162</v>
      </c>
      <c r="AU132" s="193" t="s">
        <v>85</v>
      </c>
      <c r="AY132" s="19" t="s">
        <v>160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19" t="s">
        <v>83</v>
      </c>
      <c r="BK132" s="194">
        <f>ROUND(I132*H132,2)</f>
        <v>0</v>
      </c>
      <c r="BL132" s="19" t="s">
        <v>561</v>
      </c>
      <c r="BM132" s="193" t="s">
        <v>1225</v>
      </c>
    </row>
    <row r="133" s="2" customFormat="1" ht="21.75" customHeight="1">
      <c r="A133" s="38"/>
      <c r="B133" s="180"/>
      <c r="C133" s="227" t="s">
        <v>191</v>
      </c>
      <c r="D133" s="227" t="s">
        <v>329</v>
      </c>
      <c r="E133" s="228" t="s">
        <v>1226</v>
      </c>
      <c r="F133" s="229" t="s">
        <v>1227</v>
      </c>
      <c r="G133" s="230" t="s">
        <v>261</v>
      </c>
      <c r="H133" s="231">
        <v>410</v>
      </c>
      <c r="I133" s="232"/>
      <c r="J133" s="233">
        <f>ROUND(I133*H133,2)</f>
        <v>0</v>
      </c>
      <c r="K133" s="234"/>
      <c r="L133" s="235"/>
      <c r="M133" s="236" t="s">
        <v>1</v>
      </c>
      <c r="N133" s="237" t="s">
        <v>41</v>
      </c>
      <c r="O133" s="77"/>
      <c r="P133" s="191">
        <f>O133*H133</f>
        <v>0</v>
      </c>
      <c r="Q133" s="191">
        <v>0</v>
      </c>
      <c r="R133" s="191">
        <f>Q133*H133</f>
        <v>0</v>
      </c>
      <c r="S133" s="191">
        <v>0</v>
      </c>
      <c r="T133" s="19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3" t="s">
        <v>241</v>
      </c>
      <c r="AT133" s="193" t="s">
        <v>329</v>
      </c>
      <c r="AU133" s="193" t="s">
        <v>85</v>
      </c>
      <c r="AY133" s="19" t="s">
        <v>160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19" t="s">
        <v>83</v>
      </c>
      <c r="BK133" s="194">
        <f>ROUND(I133*H133,2)</f>
        <v>0</v>
      </c>
      <c r="BL133" s="19" t="s">
        <v>561</v>
      </c>
      <c r="BM133" s="193" t="s">
        <v>1228</v>
      </c>
    </row>
    <row r="134" s="2" customFormat="1" ht="16.5" customHeight="1">
      <c r="A134" s="38"/>
      <c r="B134" s="180"/>
      <c r="C134" s="181" t="s">
        <v>332</v>
      </c>
      <c r="D134" s="181" t="s">
        <v>162</v>
      </c>
      <c r="E134" s="182" t="s">
        <v>1226</v>
      </c>
      <c r="F134" s="183" t="s">
        <v>1229</v>
      </c>
      <c r="G134" s="184" t="s">
        <v>261</v>
      </c>
      <c r="H134" s="185">
        <v>410</v>
      </c>
      <c r="I134" s="186"/>
      <c r="J134" s="187">
        <f>ROUND(I134*H134,2)</f>
        <v>0</v>
      </c>
      <c r="K134" s="188"/>
      <c r="L134" s="39"/>
      <c r="M134" s="189" t="s">
        <v>1</v>
      </c>
      <c r="N134" s="190" t="s">
        <v>41</v>
      </c>
      <c r="O134" s="77"/>
      <c r="P134" s="191">
        <f>O134*H134</f>
        <v>0</v>
      </c>
      <c r="Q134" s="191">
        <v>0</v>
      </c>
      <c r="R134" s="191">
        <f>Q134*H134</f>
        <v>0</v>
      </c>
      <c r="S134" s="191">
        <v>0</v>
      </c>
      <c r="T134" s="19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93" t="s">
        <v>561</v>
      </c>
      <c r="AT134" s="193" t="s">
        <v>162</v>
      </c>
      <c r="AU134" s="193" t="s">
        <v>85</v>
      </c>
      <c r="AY134" s="19" t="s">
        <v>160</v>
      </c>
      <c r="BE134" s="194">
        <f>IF(N134="základní",J134,0)</f>
        <v>0</v>
      </c>
      <c r="BF134" s="194">
        <f>IF(N134="snížená",J134,0)</f>
        <v>0</v>
      </c>
      <c r="BG134" s="194">
        <f>IF(N134="zákl. přenesená",J134,0)</f>
        <v>0</v>
      </c>
      <c r="BH134" s="194">
        <f>IF(N134="sníž. přenesená",J134,0)</f>
        <v>0</v>
      </c>
      <c r="BI134" s="194">
        <f>IF(N134="nulová",J134,0)</f>
        <v>0</v>
      </c>
      <c r="BJ134" s="19" t="s">
        <v>83</v>
      </c>
      <c r="BK134" s="194">
        <f>ROUND(I134*H134,2)</f>
        <v>0</v>
      </c>
      <c r="BL134" s="19" t="s">
        <v>561</v>
      </c>
      <c r="BM134" s="193" t="s">
        <v>1230</v>
      </c>
    </row>
    <row r="135" s="2" customFormat="1" ht="24.15" customHeight="1">
      <c r="A135" s="38"/>
      <c r="B135" s="180"/>
      <c r="C135" s="227" t="s">
        <v>196</v>
      </c>
      <c r="D135" s="227" t="s">
        <v>329</v>
      </c>
      <c r="E135" s="228" t="s">
        <v>1231</v>
      </c>
      <c r="F135" s="229" t="s">
        <v>1232</v>
      </c>
      <c r="G135" s="230" t="s">
        <v>294</v>
      </c>
      <c r="H135" s="231">
        <v>30</v>
      </c>
      <c r="I135" s="232"/>
      <c r="J135" s="233">
        <f>ROUND(I135*H135,2)</f>
        <v>0</v>
      </c>
      <c r="K135" s="234"/>
      <c r="L135" s="235"/>
      <c r="M135" s="236" t="s">
        <v>1</v>
      </c>
      <c r="N135" s="237" t="s">
        <v>41</v>
      </c>
      <c r="O135" s="77"/>
      <c r="P135" s="191">
        <f>O135*H135</f>
        <v>0</v>
      </c>
      <c r="Q135" s="191">
        <v>0.00010000000000000001</v>
      </c>
      <c r="R135" s="191">
        <f>Q135*H135</f>
        <v>0.0030000000000000001</v>
      </c>
      <c r="S135" s="191">
        <v>0</v>
      </c>
      <c r="T135" s="19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3" t="s">
        <v>1169</v>
      </c>
      <c r="AT135" s="193" t="s">
        <v>329</v>
      </c>
      <c r="AU135" s="193" t="s">
        <v>85</v>
      </c>
      <c r="AY135" s="19" t="s">
        <v>160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9" t="s">
        <v>83</v>
      </c>
      <c r="BK135" s="194">
        <f>ROUND(I135*H135,2)</f>
        <v>0</v>
      </c>
      <c r="BL135" s="19" t="s">
        <v>1169</v>
      </c>
      <c r="BM135" s="193" t="s">
        <v>1233</v>
      </c>
    </row>
    <row r="136" s="2" customFormat="1" ht="24.15" customHeight="1">
      <c r="A136" s="38"/>
      <c r="B136" s="180"/>
      <c r="C136" s="181" t="s">
        <v>202</v>
      </c>
      <c r="D136" s="181" t="s">
        <v>162</v>
      </c>
      <c r="E136" s="182" t="s">
        <v>1234</v>
      </c>
      <c r="F136" s="183" t="s">
        <v>1235</v>
      </c>
      <c r="G136" s="184" t="s">
        <v>294</v>
      </c>
      <c r="H136" s="185">
        <v>30</v>
      </c>
      <c r="I136" s="186"/>
      <c r="J136" s="187">
        <f>ROUND(I136*H136,2)</f>
        <v>0</v>
      </c>
      <c r="K136" s="188"/>
      <c r="L136" s="39"/>
      <c r="M136" s="189" t="s">
        <v>1</v>
      </c>
      <c r="N136" s="190" t="s">
        <v>41</v>
      </c>
      <c r="O136" s="77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93" t="s">
        <v>83</v>
      </c>
      <c r="AT136" s="193" t="s">
        <v>162</v>
      </c>
      <c r="AU136" s="193" t="s">
        <v>85</v>
      </c>
      <c r="AY136" s="19" t="s">
        <v>160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9" t="s">
        <v>83</v>
      </c>
      <c r="BK136" s="194">
        <f>ROUND(I136*H136,2)</f>
        <v>0</v>
      </c>
      <c r="BL136" s="19" t="s">
        <v>83</v>
      </c>
      <c r="BM136" s="193" t="s">
        <v>1236</v>
      </c>
    </row>
    <row r="137" s="2" customFormat="1" ht="24.15" customHeight="1">
      <c r="A137" s="38"/>
      <c r="B137" s="180"/>
      <c r="C137" s="227" t="s">
        <v>1237</v>
      </c>
      <c r="D137" s="227" t="s">
        <v>329</v>
      </c>
      <c r="E137" s="228" t="s">
        <v>1238</v>
      </c>
      <c r="F137" s="229" t="s">
        <v>1239</v>
      </c>
      <c r="G137" s="230" t="s">
        <v>294</v>
      </c>
      <c r="H137" s="231">
        <v>300</v>
      </c>
      <c r="I137" s="232"/>
      <c r="J137" s="233">
        <f>ROUND(I137*H137,2)</f>
        <v>0</v>
      </c>
      <c r="K137" s="234"/>
      <c r="L137" s="235"/>
      <c r="M137" s="236" t="s">
        <v>1</v>
      </c>
      <c r="N137" s="237" t="s">
        <v>41</v>
      </c>
      <c r="O137" s="77"/>
      <c r="P137" s="191">
        <f>O137*H137</f>
        <v>0</v>
      </c>
      <c r="Q137" s="191">
        <v>0.00012</v>
      </c>
      <c r="R137" s="191">
        <f>Q137*H137</f>
        <v>0.036000000000000004</v>
      </c>
      <c r="S137" s="191">
        <v>0</v>
      </c>
      <c r="T137" s="19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3" t="s">
        <v>1169</v>
      </c>
      <c r="AT137" s="193" t="s">
        <v>329</v>
      </c>
      <c r="AU137" s="193" t="s">
        <v>85</v>
      </c>
      <c r="AY137" s="19" t="s">
        <v>160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9" t="s">
        <v>83</v>
      </c>
      <c r="BK137" s="194">
        <f>ROUND(I137*H137,2)</f>
        <v>0</v>
      </c>
      <c r="BL137" s="19" t="s">
        <v>1169</v>
      </c>
      <c r="BM137" s="193" t="s">
        <v>1240</v>
      </c>
    </row>
    <row r="138" s="2" customFormat="1" ht="24.15" customHeight="1">
      <c r="A138" s="38"/>
      <c r="B138" s="180"/>
      <c r="C138" s="227" t="s">
        <v>8</v>
      </c>
      <c r="D138" s="227" t="s">
        <v>329</v>
      </c>
      <c r="E138" s="228" t="s">
        <v>1241</v>
      </c>
      <c r="F138" s="229" t="s">
        <v>1242</v>
      </c>
      <c r="G138" s="230" t="s">
        <v>294</v>
      </c>
      <c r="H138" s="231">
        <v>12</v>
      </c>
      <c r="I138" s="232"/>
      <c r="J138" s="233">
        <f>ROUND(I138*H138,2)</f>
        <v>0</v>
      </c>
      <c r="K138" s="234"/>
      <c r="L138" s="235"/>
      <c r="M138" s="236" t="s">
        <v>1</v>
      </c>
      <c r="N138" s="237" t="s">
        <v>41</v>
      </c>
      <c r="O138" s="77"/>
      <c r="P138" s="191">
        <f>O138*H138</f>
        <v>0</v>
      </c>
      <c r="Q138" s="191">
        <v>0.00017000000000000001</v>
      </c>
      <c r="R138" s="191">
        <f>Q138*H138</f>
        <v>0.0020400000000000001</v>
      </c>
      <c r="S138" s="191">
        <v>0</v>
      </c>
      <c r="T138" s="19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93" t="s">
        <v>1169</v>
      </c>
      <c r="AT138" s="193" t="s">
        <v>329</v>
      </c>
      <c r="AU138" s="193" t="s">
        <v>85</v>
      </c>
      <c r="AY138" s="19" t="s">
        <v>160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19" t="s">
        <v>83</v>
      </c>
      <c r="BK138" s="194">
        <f>ROUND(I138*H138,2)</f>
        <v>0</v>
      </c>
      <c r="BL138" s="19" t="s">
        <v>1169</v>
      </c>
      <c r="BM138" s="193" t="s">
        <v>1243</v>
      </c>
    </row>
    <row r="139" s="2" customFormat="1" ht="24.15" customHeight="1">
      <c r="A139" s="38"/>
      <c r="B139" s="180"/>
      <c r="C139" s="181" t="s">
        <v>1244</v>
      </c>
      <c r="D139" s="181" t="s">
        <v>162</v>
      </c>
      <c r="E139" s="182" t="s">
        <v>1245</v>
      </c>
      <c r="F139" s="183" t="s">
        <v>1246</v>
      </c>
      <c r="G139" s="184" t="s">
        <v>294</v>
      </c>
      <c r="H139" s="185">
        <v>312</v>
      </c>
      <c r="I139" s="186"/>
      <c r="J139" s="187">
        <f>ROUND(I139*H139,2)</f>
        <v>0</v>
      </c>
      <c r="K139" s="188"/>
      <c r="L139" s="39"/>
      <c r="M139" s="189" t="s">
        <v>1</v>
      </c>
      <c r="N139" s="190" t="s">
        <v>41</v>
      </c>
      <c r="O139" s="77"/>
      <c r="P139" s="191">
        <f>O139*H139</f>
        <v>0</v>
      </c>
      <c r="Q139" s="191">
        <v>0</v>
      </c>
      <c r="R139" s="191">
        <f>Q139*H139</f>
        <v>0</v>
      </c>
      <c r="S139" s="191">
        <v>0</v>
      </c>
      <c r="T139" s="19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3" t="s">
        <v>561</v>
      </c>
      <c r="AT139" s="193" t="s">
        <v>162</v>
      </c>
      <c r="AU139" s="193" t="s">
        <v>85</v>
      </c>
      <c r="AY139" s="19" t="s">
        <v>160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9" t="s">
        <v>83</v>
      </c>
      <c r="BK139" s="194">
        <f>ROUND(I139*H139,2)</f>
        <v>0</v>
      </c>
      <c r="BL139" s="19" t="s">
        <v>561</v>
      </c>
      <c r="BM139" s="193" t="s">
        <v>1247</v>
      </c>
    </row>
    <row r="140" s="2" customFormat="1" ht="24.15" customHeight="1">
      <c r="A140" s="38"/>
      <c r="B140" s="180"/>
      <c r="C140" s="227" t="s">
        <v>272</v>
      </c>
      <c r="D140" s="227" t="s">
        <v>329</v>
      </c>
      <c r="E140" s="228" t="s">
        <v>1248</v>
      </c>
      <c r="F140" s="229" t="s">
        <v>1249</v>
      </c>
      <c r="G140" s="230" t="s">
        <v>294</v>
      </c>
      <c r="H140" s="231">
        <v>50</v>
      </c>
      <c r="I140" s="232"/>
      <c r="J140" s="233">
        <f>ROUND(I140*H140,2)</f>
        <v>0</v>
      </c>
      <c r="K140" s="234"/>
      <c r="L140" s="235"/>
      <c r="M140" s="236" t="s">
        <v>1</v>
      </c>
      <c r="N140" s="237" t="s">
        <v>41</v>
      </c>
      <c r="O140" s="77"/>
      <c r="P140" s="191">
        <f>O140*H140</f>
        <v>0</v>
      </c>
      <c r="Q140" s="191">
        <v>0.00025000000000000001</v>
      </c>
      <c r="R140" s="191">
        <f>Q140*H140</f>
        <v>0.012500000000000001</v>
      </c>
      <c r="S140" s="191">
        <v>0</v>
      </c>
      <c r="T140" s="19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93" t="s">
        <v>1169</v>
      </c>
      <c r="AT140" s="193" t="s">
        <v>329</v>
      </c>
      <c r="AU140" s="193" t="s">
        <v>85</v>
      </c>
      <c r="AY140" s="19" t="s">
        <v>160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19" t="s">
        <v>83</v>
      </c>
      <c r="BK140" s="194">
        <f>ROUND(I140*H140,2)</f>
        <v>0</v>
      </c>
      <c r="BL140" s="19" t="s">
        <v>1169</v>
      </c>
      <c r="BM140" s="193" t="s">
        <v>1250</v>
      </c>
    </row>
    <row r="141" s="2" customFormat="1" ht="24.15" customHeight="1">
      <c r="A141" s="38"/>
      <c r="B141" s="180"/>
      <c r="C141" s="181" t="s">
        <v>1251</v>
      </c>
      <c r="D141" s="181" t="s">
        <v>162</v>
      </c>
      <c r="E141" s="182" t="s">
        <v>1252</v>
      </c>
      <c r="F141" s="183" t="s">
        <v>1253</v>
      </c>
      <c r="G141" s="184" t="s">
        <v>294</v>
      </c>
      <c r="H141" s="185">
        <v>50</v>
      </c>
      <c r="I141" s="186"/>
      <c r="J141" s="187">
        <f>ROUND(I141*H141,2)</f>
        <v>0</v>
      </c>
      <c r="K141" s="188"/>
      <c r="L141" s="39"/>
      <c r="M141" s="189" t="s">
        <v>1</v>
      </c>
      <c r="N141" s="190" t="s">
        <v>41</v>
      </c>
      <c r="O141" s="77"/>
      <c r="P141" s="191">
        <f>O141*H141</f>
        <v>0</v>
      </c>
      <c r="Q141" s="191">
        <v>0</v>
      </c>
      <c r="R141" s="191">
        <f>Q141*H141</f>
        <v>0</v>
      </c>
      <c r="S141" s="191">
        <v>0</v>
      </c>
      <c r="T141" s="19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3" t="s">
        <v>561</v>
      </c>
      <c r="AT141" s="193" t="s">
        <v>162</v>
      </c>
      <c r="AU141" s="193" t="s">
        <v>85</v>
      </c>
      <c r="AY141" s="19" t="s">
        <v>160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9" t="s">
        <v>83</v>
      </c>
      <c r="BK141" s="194">
        <f>ROUND(I141*H141,2)</f>
        <v>0</v>
      </c>
      <c r="BL141" s="19" t="s">
        <v>561</v>
      </c>
      <c r="BM141" s="193" t="s">
        <v>1254</v>
      </c>
    </row>
    <row r="142" s="2" customFormat="1" ht="24.15" customHeight="1">
      <c r="A142" s="38"/>
      <c r="B142" s="180"/>
      <c r="C142" s="227" t="s">
        <v>561</v>
      </c>
      <c r="D142" s="227" t="s">
        <v>329</v>
      </c>
      <c r="E142" s="228" t="s">
        <v>1255</v>
      </c>
      <c r="F142" s="229" t="s">
        <v>1256</v>
      </c>
      <c r="G142" s="230" t="s">
        <v>294</v>
      </c>
      <c r="H142" s="231">
        <v>180</v>
      </c>
      <c r="I142" s="232"/>
      <c r="J142" s="233">
        <f>ROUND(I142*H142,2)</f>
        <v>0</v>
      </c>
      <c r="K142" s="234"/>
      <c r="L142" s="235"/>
      <c r="M142" s="236" t="s">
        <v>1</v>
      </c>
      <c r="N142" s="237" t="s">
        <v>41</v>
      </c>
      <c r="O142" s="77"/>
      <c r="P142" s="191">
        <f>O142*H142</f>
        <v>0</v>
      </c>
      <c r="Q142" s="191">
        <v>0.00034000000000000002</v>
      </c>
      <c r="R142" s="191">
        <f>Q142*H142</f>
        <v>0.061200000000000004</v>
      </c>
      <c r="S142" s="191">
        <v>0</v>
      </c>
      <c r="T142" s="19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93" t="s">
        <v>1169</v>
      </c>
      <c r="AT142" s="193" t="s">
        <v>329</v>
      </c>
      <c r="AU142" s="193" t="s">
        <v>85</v>
      </c>
      <c r="AY142" s="19" t="s">
        <v>160</v>
      </c>
      <c r="BE142" s="194">
        <f>IF(N142="základní",J142,0)</f>
        <v>0</v>
      </c>
      <c r="BF142" s="194">
        <f>IF(N142="snížená",J142,0)</f>
        <v>0</v>
      </c>
      <c r="BG142" s="194">
        <f>IF(N142="zákl. přenesená",J142,0)</f>
        <v>0</v>
      </c>
      <c r="BH142" s="194">
        <f>IF(N142="sníž. přenesená",J142,0)</f>
        <v>0</v>
      </c>
      <c r="BI142" s="194">
        <f>IF(N142="nulová",J142,0)</f>
        <v>0</v>
      </c>
      <c r="BJ142" s="19" t="s">
        <v>83</v>
      </c>
      <c r="BK142" s="194">
        <f>ROUND(I142*H142,2)</f>
        <v>0</v>
      </c>
      <c r="BL142" s="19" t="s">
        <v>1169</v>
      </c>
      <c r="BM142" s="193" t="s">
        <v>1257</v>
      </c>
    </row>
    <row r="143" s="2" customFormat="1" ht="24.15" customHeight="1">
      <c r="A143" s="38"/>
      <c r="B143" s="180"/>
      <c r="C143" s="181" t="s">
        <v>1258</v>
      </c>
      <c r="D143" s="181" t="s">
        <v>162</v>
      </c>
      <c r="E143" s="182" t="s">
        <v>1259</v>
      </c>
      <c r="F143" s="183" t="s">
        <v>1260</v>
      </c>
      <c r="G143" s="184" t="s">
        <v>294</v>
      </c>
      <c r="H143" s="185">
        <v>180</v>
      </c>
      <c r="I143" s="186"/>
      <c r="J143" s="187">
        <f>ROUND(I143*H143,2)</f>
        <v>0</v>
      </c>
      <c r="K143" s="188"/>
      <c r="L143" s="39"/>
      <c r="M143" s="189" t="s">
        <v>1</v>
      </c>
      <c r="N143" s="190" t="s">
        <v>41</v>
      </c>
      <c r="O143" s="77"/>
      <c r="P143" s="191">
        <f>O143*H143</f>
        <v>0</v>
      </c>
      <c r="Q143" s="191">
        <v>0</v>
      </c>
      <c r="R143" s="191">
        <f>Q143*H143</f>
        <v>0</v>
      </c>
      <c r="S143" s="191">
        <v>0</v>
      </c>
      <c r="T143" s="19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3" t="s">
        <v>561</v>
      </c>
      <c r="AT143" s="193" t="s">
        <v>162</v>
      </c>
      <c r="AU143" s="193" t="s">
        <v>85</v>
      </c>
      <c r="AY143" s="19" t="s">
        <v>160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9" t="s">
        <v>83</v>
      </c>
      <c r="BK143" s="194">
        <f>ROUND(I143*H143,2)</f>
        <v>0</v>
      </c>
      <c r="BL143" s="19" t="s">
        <v>561</v>
      </c>
      <c r="BM143" s="193" t="s">
        <v>1261</v>
      </c>
    </row>
    <row r="144" s="2" customFormat="1" ht="24.15" customHeight="1">
      <c r="A144" s="38"/>
      <c r="B144" s="180"/>
      <c r="C144" s="181" t="s">
        <v>1262</v>
      </c>
      <c r="D144" s="181" t="s">
        <v>162</v>
      </c>
      <c r="E144" s="182" t="s">
        <v>1263</v>
      </c>
      <c r="F144" s="183" t="s">
        <v>1264</v>
      </c>
      <c r="G144" s="184" t="s">
        <v>261</v>
      </c>
      <c r="H144" s="185">
        <v>540</v>
      </c>
      <c r="I144" s="186"/>
      <c r="J144" s="187">
        <f>ROUND(I144*H144,2)</f>
        <v>0</v>
      </c>
      <c r="K144" s="188"/>
      <c r="L144" s="39"/>
      <c r="M144" s="189" t="s">
        <v>1</v>
      </c>
      <c r="N144" s="190" t="s">
        <v>41</v>
      </c>
      <c r="O144" s="77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3" t="s">
        <v>83</v>
      </c>
      <c r="AT144" s="193" t="s">
        <v>162</v>
      </c>
      <c r="AU144" s="193" t="s">
        <v>85</v>
      </c>
      <c r="AY144" s="19" t="s">
        <v>160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9" t="s">
        <v>83</v>
      </c>
      <c r="BK144" s="194">
        <f>ROUND(I144*H144,2)</f>
        <v>0</v>
      </c>
      <c r="BL144" s="19" t="s">
        <v>83</v>
      </c>
      <c r="BM144" s="193" t="s">
        <v>1265</v>
      </c>
    </row>
    <row r="145" s="2" customFormat="1" ht="24.15" customHeight="1">
      <c r="A145" s="38"/>
      <c r="B145" s="180"/>
      <c r="C145" s="181" t="s">
        <v>215</v>
      </c>
      <c r="D145" s="181" t="s">
        <v>162</v>
      </c>
      <c r="E145" s="182" t="s">
        <v>1266</v>
      </c>
      <c r="F145" s="183" t="s">
        <v>1267</v>
      </c>
      <c r="G145" s="184" t="s">
        <v>261</v>
      </c>
      <c r="H145" s="185">
        <v>120</v>
      </c>
      <c r="I145" s="186"/>
      <c r="J145" s="187">
        <f>ROUND(I145*H145,2)</f>
        <v>0</v>
      </c>
      <c r="K145" s="188"/>
      <c r="L145" s="39"/>
      <c r="M145" s="189" t="s">
        <v>1</v>
      </c>
      <c r="N145" s="190" t="s">
        <v>41</v>
      </c>
      <c r="O145" s="77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3" t="s">
        <v>83</v>
      </c>
      <c r="AT145" s="193" t="s">
        <v>162</v>
      </c>
      <c r="AU145" s="193" t="s">
        <v>85</v>
      </c>
      <c r="AY145" s="19" t="s">
        <v>160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9" t="s">
        <v>83</v>
      </c>
      <c r="BK145" s="194">
        <f>ROUND(I145*H145,2)</f>
        <v>0</v>
      </c>
      <c r="BL145" s="19" t="s">
        <v>83</v>
      </c>
      <c r="BM145" s="193" t="s">
        <v>1268</v>
      </c>
    </row>
    <row r="146" s="2" customFormat="1" ht="24.15" customHeight="1">
      <c r="A146" s="38"/>
      <c r="B146" s="180"/>
      <c r="C146" s="227" t="s">
        <v>222</v>
      </c>
      <c r="D146" s="227" t="s">
        <v>329</v>
      </c>
      <c r="E146" s="228" t="s">
        <v>1269</v>
      </c>
      <c r="F146" s="229" t="s">
        <v>1270</v>
      </c>
      <c r="G146" s="230" t="s">
        <v>261</v>
      </c>
      <c r="H146" s="231">
        <v>22</v>
      </c>
      <c r="I146" s="232"/>
      <c r="J146" s="233">
        <f>ROUND(I146*H146,2)</f>
        <v>0</v>
      </c>
      <c r="K146" s="234"/>
      <c r="L146" s="235"/>
      <c r="M146" s="236" t="s">
        <v>1</v>
      </c>
      <c r="N146" s="237" t="s">
        <v>41</v>
      </c>
      <c r="O146" s="77"/>
      <c r="P146" s="191">
        <f>O146*H146</f>
        <v>0</v>
      </c>
      <c r="Q146" s="191">
        <v>5.0000000000000002E-05</v>
      </c>
      <c r="R146" s="191">
        <f>Q146*H146</f>
        <v>0.0011000000000000001</v>
      </c>
      <c r="S146" s="191">
        <v>0</v>
      </c>
      <c r="T146" s="19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93" t="s">
        <v>85</v>
      </c>
      <c r="AT146" s="193" t="s">
        <v>329</v>
      </c>
      <c r="AU146" s="193" t="s">
        <v>85</v>
      </c>
      <c r="AY146" s="19" t="s">
        <v>160</v>
      </c>
      <c r="BE146" s="194">
        <f>IF(N146="základní",J146,0)</f>
        <v>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19" t="s">
        <v>83</v>
      </c>
      <c r="BK146" s="194">
        <f>ROUND(I146*H146,2)</f>
        <v>0</v>
      </c>
      <c r="BL146" s="19" t="s">
        <v>83</v>
      </c>
      <c r="BM146" s="193" t="s">
        <v>1271</v>
      </c>
    </row>
    <row r="147" s="2" customFormat="1" ht="24.15" customHeight="1">
      <c r="A147" s="38"/>
      <c r="B147" s="180"/>
      <c r="C147" s="181" t="s">
        <v>7</v>
      </c>
      <c r="D147" s="181" t="s">
        <v>162</v>
      </c>
      <c r="E147" s="182" t="s">
        <v>1272</v>
      </c>
      <c r="F147" s="183" t="s">
        <v>1273</v>
      </c>
      <c r="G147" s="184" t="s">
        <v>261</v>
      </c>
      <c r="H147" s="185">
        <v>22</v>
      </c>
      <c r="I147" s="186"/>
      <c r="J147" s="187">
        <f>ROUND(I147*H147,2)</f>
        <v>0</v>
      </c>
      <c r="K147" s="188"/>
      <c r="L147" s="39"/>
      <c r="M147" s="189" t="s">
        <v>1</v>
      </c>
      <c r="N147" s="190" t="s">
        <v>41</v>
      </c>
      <c r="O147" s="77"/>
      <c r="P147" s="191">
        <f>O147*H147</f>
        <v>0</v>
      </c>
      <c r="Q147" s="191">
        <v>0</v>
      </c>
      <c r="R147" s="191">
        <f>Q147*H147</f>
        <v>0</v>
      </c>
      <c r="S147" s="191">
        <v>0</v>
      </c>
      <c r="T147" s="19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3" t="s">
        <v>1145</v>
      </c>
      <c r="AT147" s="193" t="s">
        <v>162</v>
      </c>
      <c r="AU147" s="193" t="s">
        <v>85</v>
      </c>
      <c r="AY147" s="19" t="s">
        <v>160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19" t="s">
        <v>83</v>
      </c>
      <c r="BK147" s="194">
        <f>ROUND(I147*H147,2)</f>
        <v>0</v>
      </c>
      <c r="BL147" s="19" t="s">
        <v>1145</v>
      </c>
      <c r="BM147" s="193" t="s">
        <v>1274</v>
      </c>
    </row>
    <row r="148" s="2" customFormat="1" ht="24.15" customHeight="1">
      <c r="A148" s="38"/>
      <c r="B148" s="180"/>
      <c r="C148" s="227" t="s">
        <v>1275</v>
      </c>
      <c r="D148" s="227" t="s">
        <v>329</v>
      </c>
      <c r="E148" s="228" t="s">
        <v>1276</v>
      </c>
      <c r="F148" s="229" t="s">
        <v>1277</v>
      </c>
      <c r="G148" s="230" t="s">
        <v>261</v>
      </c>
      <c r="H148" s="231">
        <v>15</v>
      </c>
      <c r="I148" s="232"/>
      <c r="J148" s="233">
        <f>ROUND(I148*H148,2)</f>
        <v>0</v>
      </c>
      <c r="K148" s="234"/>
      <c r="L148" s="235"/>
      <c r="M148" s="236" t="s">
        <v>1</v>
      </c>
      <c r="N148" s="237" t="s">
        <v>41</v>
      </c>
      <c r="O148" s="77"/>
      <c r="P148" s="191">
        <f>O148*H148</f>
        <v>0</v>
      </c>
      <c r="Q148" s="191">
        <v>4.0000000000000003E-05</v>
      </c>
      <c r="R148" s="191">
        <f>Q148*H148</f>
        <v>0.00060000000000000006</v>
      </c>
      <c r="S148" s="191">
        <v>0</v>
      </c>
      <c r="T148" s="19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3" t="s">
        <v>85</v>
      </c>
      <c r="AT148" s="193" t="s">
        <v>329</v>
      </c>
      <c r="AU148" s="193" t="s">
        <v>85</v>
      </c>
      <c r="AY148" s="19" t="s">
        <v>160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19" t="s">
        <v>83</v>
      </c>
      <c r="BK148" s="194">
        <f>ROUND(I148*H148,2)</f>
        <v>0</v>
      </c>
      <c r="BL148" s="19" t="s">
        <v>83</v>
      </c>
      <c r="BM148" s="193" t="s">
        <v>1278</v>
      </c>
    </row>
    <row r="149" s="2" customFormat="1" ht="24.15" customHeight="1">
      <c r="A149" s="38"/>
      <c r="B149" s="180"/>
      <c r="C149" s="181" t="s">
        <v>1279</v>
      </c>
      <c r="D149" s="181" t="s">
        <v>162</v>
      </c>
      <c r="E149" s="182" t="s">
        <v>1280</v>
      </c>
      <c r="F149" s="183" t="s">
        <v>1281</v>
      </c>
      <c r="G149" s="184" t="s">
        <v>261</v>
      </c>
      <c r="H149" s="185">
        <v>15</v>
      </c>
      <c r="I149" s="186"/>
      <c r="J149" s="187">
        <f>ROUND(I149*H149,2)</f>
        <v>0</v>
      </c>
      <c r="K149" s="188"/>
      <c r="L149" s="39"/>
      <c r="M149" s="189" t="s">
        <v>1</v>
      </c>
      <c r="N149" s="190" t="s">
        <v>41</v>
      </c>
      <c r="O149" s="77"/>
      <c r="P149" s="191">
        <f>O149*H149</f>
        <v>0</v>
      </c>
      <c r="Q149" s="191">
        <v>0</v>
      </c>
      <c r="R149" s="191">
        <f>Q149*H149</f>
        <v>0</v>
      </c>
      <c r="S149" s="191">
        <v>0</v>
      </c>
      <c r="T149" s="19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93" t="s">
        <v>1145</v>
      </c>
      <c r="AT149" s="193" t="s">
        <v>162</v>
      </c>
      <c r="AU149" s="193" t="s">
        <v>85</v>
      </c>
      <c r="AY149" s="19" t="s">
        <v>160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19" t="s">
        <v>83</v>
      </c>
      <c r="BK149" s="194">
        <f>ROUND(I149*H149,2)</f>
        <v>0</v>
      </c>
      <c r="BL149" s="19" t="s">
        <v>1145</v>
      </c>
      <c r="BM149" s="193" t="s">
        <v>1282</v>
      </c>
    </row>
    <row r="150" s="2" customFormat="1" ht="24.15" customHeight="1">
      <c r="A150" s="38"/>
      <c r="B150" s="180"/>
      <c r="C150" s="227" t="s">
        <v>1283</v>
      </c>
      <c r="D150" s="227" t="s">
        <v>329</v>
      </c>
      <c r="E150" s="228" t="s">
        <v>1284</v>
      </c>
      <c r="F150" s="229" t="s">
        <v>1285</v>
      </c>
      <c r="G150" s="230" t="s">
        <v>261</v>
      </c>
      <c r="H150" s="231">
        <v>4</v>
      </c>
      <c r="I150" s="232"/>
      <c r="J150" s="233">
        <f>ROUND(I150*H150,2)</f>
        <v>0</v>
      </c>
      <c r="K150" s="234"/>
      <c r="L150" s="235"/>
      <c r="M150" s="236" t="s">
        <v>1</v>
      </c>
      <c r="N150" s="237" t="s">
        <v>41</v>
      </c>
      <c r="O150" s="77"/>
      <c r="P150" s="191">
        <f>O150*H150</f>
        <v>0</v>
      </c>
      <c r="Q150" s="191">
        <v>4.0000000000000003E-05</v>
      </c>
      <c r="R150" s="191">
        <f>Q150*H150</f>
        <v>0.00016000000000000001</v>
      </c>
      <c r="S150" s="191">
        <v>0</v>
      </c>
      <c r="T150" s="19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3" t="s">
        <v>85</v>
      </c>
      <c r="AT150" s="193" t="s">
        <v>329</v>
      </c>
      <c r="AU150" s="193" t="s">
        <v>85</v>
      </c>
      <c r="AY150" s="19" t="s">
        <v>160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19" t="s">
        <v>83</v>
      </c>
      <c r="BK150" s="194">
        <f>ROUND(I150*H150,2)</f>
        <v>0</v>
      </c>
      <c r="BL150" s="19" t="s">
        <v>83</v>
      </c>
      <c r="BM150" s="193" t="s">
        <v>1286</v>
      </c>
    </row>
    <row r="151" s="2" customFormat="1" ht="24.15" customHeight="1">
      <c r="A151" s="38"/>
      <c r="B151" s="180"/>
      <c r="C151" s="181" t="s">
        <v>1287</v>
      </c>
      <c r="D151" s="181" t="s">
        <v>162</v>
      </c>
      <c r="E151" s="182" t="s">
        <v>1288</v>
      </c>
      <c r="F151" s="183" t="s">
        <v>1289</v>
      </c>
      <c r="G151" s="184" t="s">
        <v>261</v>
      </c>
      <c r="H151" s="185">
        <v>4</v>
      </c>
      <c r="I151" s="186"/>
      <c r="J151" s="187">
        <f>ROUND(I151*H151,2)</f>
        <v>0</v>
      </c>
      <c r="K151" s="188"/>
      <c r="L151" s="39"/>
      <c r="M151" s="189" t="s">
        <v>1</v>
      </c>
      <c r="N151" s="190" t="s">
        <v>41</v>
      </c>
      <c r="O151" s="77"/>
      <c r="P151" s="191">
        <f>O151*H151</f>
        <v>0</v>
      </c>
      <c r="Q151" s="191">
        <v>0</v>
      </c>
      <c r="R151" s="191">
        <f>Q151*H151</f>
        <v>0</v>
      </c>
      <c r="S151" s="191">
        <v>0</v>
      </c>
      <c r="T151" s="19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93" t="s">
        <v>1145</v>
      </c>
      <c r="AT151" s="193" t="s">
        <v>162</v>
      </c>
      <c r="AU151" s="193" t="s">
        <v>85</v>
      </c>
      <c r="AY151" s="19" t="s">
        <v>160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9" t="s">
        <v>83</v>
      </c>
      <c r="BK151" s="194">
        <f>ROUND(I151*H151,2)</f>
        <v>0</v>
      </c>
      <c r="BL151" s="19" t="s">
        <v>1145</v>
      </c>
      <c r="BM151" s="193" t="s">
        <v>1290</v>
      </c>
    </row>
    <row r="152" s="2" customFormat="1" ht="24.15" customHeight="1">
      <c r="A152" s="38"/>
      <c r="B152" s="180"/>
      <c r="C152" s="227" t="s">
        <v>1291</v>
      </c>
      <c r="D152" s="227" t="s">
        <v>329</v>
      </c>
      <c r="E152" s="228" t="s">
        <v>1292</v>
      </c>
      <c r="F152" s="229" t="s">
        <v>1293</v>
      </c>
      <c r="G152" s="230" t="s">
        <v>261</v>
      </c>
      <c r="H152" s="231">
        <v>3</v>
      </c>
      <c r="I152" s="232"/>
      <c r="J152" s="233">
        <f>ROUND(I152*H152,2)</f>
        <v>0</v>
      </c>
      <c r="K152" s="234"/>
      <c r="L152" s="235"/>
      <c r="M152" s="236" t="s">
        <v>1</v>
      </c>
      <c r="N152" s="237" t="s">
        <v>41</v>
      </c>
      <c r="O152" s="77"/>
      <c r="P152" s="191">
        <f>O152*H152</f>
        <v>0</v>
      </c>
      <c r="Q152" s="191">
        <v>5.0000000000000002E-05</v>
      </c>
      <c r="R152" s="191">
        <f>Q152*H152</f>
        <v>0.00015000000000000001</v>
      </c>
      <c r="S152" s="191">
        <v>0</v>
      </c>
      <c r="T152" s="19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3" t="s">
        <v>85</v>
      </c>
      <c r="AT152" s="193" t="s">
        <v>329</v>
      </c>
      <c r="AU152" s="193" t="s">
        <v>85</v>
      </c>
      <c r="AY152" s="19" t="s">
        <v>160</v>
      </c>
      <c r="BE152" s="194">
        <f>IF(N152="základní",J152,0)</f>
        <v>0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19" t="s">
        <v>83</v>
      </c>
      <c r="BK152" s="194">
        <f>ROUND(I152*H152,2)</f>
        <v>0</v>
      </c>
      <c r="BL152" s="19" t="s">
        <v>83</v>
      </c>
      <c r="BM152" s="193" t="s">
        <v>1294</v>
      </c>
    </row>
    <row r="153" s="2" customFormat="1" ht="24.15" customHeight="1">
      <c r="A153" s="38"/>
      <c r="B153" s="180"/>
      <c r="C153" s="181" t="s">
        <v>1295</v>
      </c>
      <c r="D153" s="181" t="s">
        <v>162</v>
      </c>
      <c r="E153" s="182" t="s">
        <v>1296</v>
      </c>
      <c r="F153" s="183" t="s">
        <v>1297</v>
      </c>
      <c r="G153" s="184" t="s">
        <v>261</v>
      </c>
      <c r="H153" s="185">
        <v>3</v>
      </c>
      <c r="I153" s="186"/>
      <c r="J153" s="187">
        <f>ROUND(I153*H153,2)</f>
        <v>0</v>
      </c>
      <c r="K153" s="188"/>
      <c r="L153" s="39"/>
      <c r="M153" s="189" t="s">
        <v>1</v>
      </c>
      <c r="N153" s="190" t="s">
        <v>41</v>
      </c>
      <c r="O153" s="77"/>
      <c r="P153" s="191">
        <f>O153*H153</f>
        <v>0</v>
      </c>
      <c r="Q153" s="191">
        <v>0</v>
      </c>
      <c r="R153" s="191">
        <f>Q153*H153</f>
        <v>0</v>
      </c>
      <c r="S153" s="191">
        <v>0</v>
      </c>
      <c r="T153" s="19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93" t="s">
        <v>1145</v>
      </c>
      <c r="AT153" s="193" t="s">
        <v>162</v>
      </c>
      <c r="AU153" s="193" t="s">
        <v>85</v>
      </c>
      <c r="AY153" s="19" t="s">
        <v>160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19" t="s">
        <v>83</v>
      </c>
      <c r="BK153" s="194">
        <f>ROUND(I153*H153,2)</f>
        <v>0</v>
      </c>
      <c r="BL153" s="19" t="s">
        <v>1145</v>
      </c>
      <c r="BM153" s="193" t="s">
        <v>1298</v>
      </c>
    </row>
    <row r="154" s="2" customFormat="1" ht="16.5" customHeight="1">
      <c r="A154" s="38"/>
      <c r="B154" s="180"/>
      <c r="C154" s="227" t="s">
        <v>190</v>
      </c>
      <c r="D154" s="227" t="s">
        <v>329</v>
      </c>
      <c r="E154" s="228" t="s">
        <v>1299</v>
      </c>
      <c r="F154" s="229" t="s">
        <v>1300</v>
      </c>
      <c r="G154" s="230" t="s">
        <v>261</v>
      </c>
      <c r="H154" s="231">
        <v>2</v>
      </c>
      <c r="I154" s="232"/>
      <c r="J154" s="233">
        <f>ROUND(I154*H154,2)</f>
        <v>0</v>
      </c>
      <c r="K154" s="234"/>
      <c r="L154" s="235"/>
      <c r="M154" s="236" t="s">
        <v>1</v>
      </c>
      <c r="N154" s="237" t="s">
        <v>41</v>
      </c>
      <c r="O154" s="77"/>
      <c r="P154" s="191">
        <f>O154*H154</f>
        <v>0</v>
      </c>
      <c r="Q154" s="191">
        <v>0</v>
      </c>
      <c r="R154" s="191">
        <f>Q154*H154</f>
        <v>0</v>
      </c>
      <c r="S154" s="191">
        <v>0</v>
      </c>
      <c r="T154" s="19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3" t="s">
        <v>421</v>
      </c>
      <c r="AT154" s="193" t="s">
        <v>329</v>
      </c>
      <c r="AU154" s="193" t="s">
        <v>85</v>
      </c>
      <c r="AY154" s="19" t="s">
        <v>160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19" t="s">
        <v>83</v>
      </c>
      <c r="BK154" s="194">
        <f>ROUND(I154*H154,2)</f>
        <v>0</v>
      </c>
      <c r="BL154" s="19" t="s">
        <v>1145</v>
      </c>
      <c r="BM154" s="193" t="s">
        <v>1301</v>
      </c>
    </row>
    <row r="155" s="2" customFormat="1" ht="24.15" customHeight="1">
      <c r="A155" s="38"/>
      <c r="B155" s="180"/>
      <c r="C155" s="181" t="s">
        <v>1302</v>
      </c>
      <c r="D155" s="181" t="s">
        <v>162</v>
      </c>
      <c r="E155" s="182" t="s">
        <v>1303</v>
      </c>
      <c r="F155" s="183" t="s">
        <v>1304</v>
      </c>
      <c r="G155" s="184" t="s">
        <v>261</v>
      </c>
      <c r="H155" s="185">
        <v>2</v>
      </c>
      <c r="I155" s="186"/>
      <c r="J155" s="187">
        <f>ROUND(I155*H155,2)</f>
        <v>0</v>
      </c>
      <c r="K155" s="188"/>
      <c r="L155" s="39"/>
      <c r="M155" s="189" t="s">
        <v>1</v>
      </c>
      <c r="N155" s="190" t="s">
        <v>41</v>
      </c>
      <c r="O155" s="77"/>
      <c r="P155" s="191">
        <f>O155*H155</f>
        <v>0</v>
      </c>
      <c r="Q155" s="191">
        <v>0</v>
      </c>
      <c r="R155" s="191">
        <f>Q155*H155</f>
        <v>0</v>
      </c>
      <c r="S155" s="191">
        <v>0</v>
      </c>
      <c r="T155" s="19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93" t="s">
        <v>1145</v>
      </c>
      <c r="AT155" s="193" t="s">
        <v>162</v>
      </c>
      <c r="AU155" s="193" t="s">
        <v>85</v>
      </c>
      <c r="AY155" s="19" t="s">
        <v>160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19" t="s">
        <v>83</v>
      </c>
      <c r="BK155" s="194">
        <f>ROUND(I155*H155,2)</f>
        <v>0</v>
      </c>
      <c r="BL155" s="19" t="s">
        <v>1145</v>
      </c>
      <c r="BM155" s="193" t="s">
        <v>1305</v>
      </c>
    </row>
    <row r="156" s="2" customFormat="1" ht="24.15" customHeight="1">
      <c r="A156" s="38"/>
      <c r="B156" s="180"/>
      <c r="C156" s="227" t="s">
        <v>1306</v>
      </c>
      <c r="D156" s="227" t="s">
        <v>329</v>
      </c>
      <c r="E156" s="228" t="s">
        <v>1307</v>
      </c>
      <c r="F156" s="229" t="s">
        <v>1308</v>
      </c>
      <c r="G156" s="230" t="s">
        <v>261</v>
      </c>
      <c r="H156" s="231">
        <v>40</v>
      </c>
      <c r="I156" s="232"/>
      <c r="J156" s="233">
        <f>ROUND(I156*H156,2)</f>
        <v>0</v>
      </c>
      <c r="K156" s="234"/>
      <c r="L156" s="235"/>
      <c r="M156" s="236" t="s">
        <v>1</v>
      </c>
      <c r="N156" s="237" t="s">
        <v>41</v>
      </c>
      <c r="O156" s="77"/>
      <c r="P156" s="191">
        <f>O156*H156</f>
        <v>0</v>
      </c>
      <c r="Q156" s="191">
        <v>0.0020999999999999999</v>
      </c>
      <c r="R156" s="191">
        <f>Q156*H156</f>
        <v>0.083999999999999991</v>
      </c>
      <c r="S156" s="191">
        <v>0</v>
      </c>
      <c r="T156" s="19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3" t="s">
        <v>1169</v>
      </c>
      <c r="AT156" s="193" t="s">
        <v>329</v>
      </c>
      <c r="AU156" s="193" t="s">
        <v>85</v>
      </c>
      <c r="AY156" s="19" t="s">
        <v>160</v>
      </c>
      <c r="BE156" s="194">
        <f>IF(N156="základní",J156,0)</f>
        <v>0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19" t="s">
        <v>83</v>
      </c>
      <c r="BK156" s="194">
        <f>ROUND(I156*H156,2)</f>
        <v>0</v>
      </c>
      <c r="BL156" s="19" t="s">
        <v>1169</v>
      </c>
      <c r="BM156" s="193" t="s">
        <v>1309</v>
      </c>
    </row>
    <row r="157" s="2" customFormat="1" ht="24.15" customHeight="1">
      <c r="A157" s="38"/>
      <c r="B157" s="180"/>
      <c r="C157" s="181" t="s">
        <v>236</v>
      </c>
      <c r="D157" s="181" t="s">
        <v>162</v>
      </c>
      <c r="E157" s="182" t="s">
        <v>1310</v>
      </c>
      <c r="F157" s="183" t="s">
        <v>1311</v>
      </c>
      <c r="G157" s="184" t="s">
        <v>261</v>
      </c>
      <c r="H157" s="185">
        <v>40</v>
      </c>
      <c r="I157" s="186"/>
      <c r="J157" s="187">
        <f>ROUND(I157*H157,2)</f>
        <v>0</v>
      </c>
      <c r="K157" s="188"/>
      <c r="L157" s="39"/>
      <c r="M157" s="189" t="s">
        <v>1</v>
      </c>
      <c r="N157" s="190" t="s">
        <v>41</v>
      </c>
      <c r="O157" s="77"/>
      <c r="P157" s="191">
        <f>O157*H157</f>
        <v>0</v>
      </c>
      <c r="Q157" s="191">
        <v>0</v>
      </c>
      <c r="R157" s="191">
        <f>Q157*H157</f>
        <v>0</v>
      </c>
      <c r="S157" s="191">
        <v>0</v>
      </c>
      <c r="T157" s="19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93" t="s">
        <v>1145</v>
      </c>
      <c r="AT157" s="193" t="s">
        <v>162</v>
      </c>
      <c r="AU157" s="193" t="s">
        <v>85</v>
      </c>
      <c r="AY157" s="19" t="s">
        <v>160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19" t="s">
        <v>83</v>
      </c>
      <c r="BK157" s="194">
        <f>ROUND(I157*H157,2)</f>
        <v>0</v>
      </c>
      <c r="BL157" s="19" t="s">
        <v>1145</v>
      </c>
      <c r="BM157" s="193" t="s">
        <v>1312</v>
      </c>
    </row>
    <row r="158" s="2" customFormat="1" ht="16.5" customHeight="1">
      <c r="A158" s="38"/>
      <c r="B158" s="180"/>
      <c r="C158" s="227" t="s">
        <v>241</v>
      </c>
      <c r="D158" s="227" t="s">
        <v>329</v>
      </c>
      <c r="E158" s="228" t="s">
        <v>1313</v>
      </c>
      <c r="F158" s="229" t="s">
        <v>1314</v>
      </c>
      <c r="G158" s="230" t="s">
        <v>261</v>
      </c>
      <c r="H158" s="231">
        <v>10</v>
      </c>
      <c r="I158" s="232"/>
      <c r="J158" s="233">
        <f>ROUND(I158*H158,2)</f>
        <v>0</v>
      </c>
      <c r="K158" s="234"/>
      <c r="L158" s="235"/>
      <c r="M158" s="236" t="s">
        <v>1</v>
      </c>
      <c r="N158" s="237" t="s">
        <v>41</v>
      </c>
      <c r="O158" s="77"/>
      <c r="P158" s="191">
        <f>O158*H158</f>
        <v>0</v>
      </c>
      <c r="Q158" s="191">
        <v>0.00027</v>
      </c>
      <c r="R158" s="191">
        <f>Q158*H158</f>
        <v>0.0027000000000000001</v>
      </c>
      <c r="S158" s="191">
        <v>0</v>
      </c>
      <c r="T158" s="19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93" t="s">
        <v>421</v>
      </c>
      <c r="AT158" s="193" t="s">
        <v>329</v>
      </c>
      <c r="AU158" s="193" t="s">
        <v>85</v>
      </c>
      <c r="AY158" s="19" t="s">
        <v>160</v>
      </c>
      <c r="BE158" s="194">
        <f>IF(N158="základní",J158,0)</f>
        <v>0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19" t="s">
        <v>83</v>
      </c>
      <c r="BK158" s="194">
        <f>ROUND(I158*H158,2)</f>
        <v>0</v>
      </c>
      <c r="BL158" s="19" t="s">
        <v>1145</v>
      </c>
      <c r="BM158" s="193" t="s">
        <v>1315</v>
      </c>
    </row>
    <row r="159" s="2" customFormat="1" ht="16.5" customHeight="1">
      <c r="A159" s="38"/>
      <c r="B159" s="180"/>
      <c r="C159" s="227" t="s">
        <v>247</v>
      </c>
      <c r="D159" s="227" t="s">
        <v>329</v>
      </c>
      <c r="E159" s="228" t="s">
        <v>1316</v>
      </c>
      <c r="F159" s="229" t="s">
        <v>1317</v>
      </c>
      <c r="G159" s="230" t="s">
        <v>261</v>
      </c>
      <c r="H159" s="231">
        <v>22</v>
      </c>
      <c r="I159" s="232"/>
      <c r="J159" s="233">
        <f>ROUND(I159*H159,2)</f>
        <v>0</v>
      </c>
      <c r="K159" s="234"/>
      <c r="L159" s="235"/>
      <c r="M159" s="236" t="s">
        <v>1</v>
      </c>
      <c r="N159" s="237" t="s">
        <v>41</v>
      </c>
      <c r="O159" s="77"/>
      <c r="P159" s="191">
        <f>O159*H159</f>
        <v>0</v>
      </c>
      <c r="Q159" s="191">
        <v>0.00080000000000000004</v>
      </c>
      <c r="R159" s="191">
        <f>Q159*H159</f>
        <v>0.017600000000000001</v>
      </c>
      <c r="S159" s="191">
        <v>0</v>
      </c>
      <c r="T159" s="19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93" t="s">
        <v>421</v>
      </c>
      <c r="AT159" s="193" t="s">
        <v>329</v>
      </c>
      <c r="AU159" s="193" t="s">
        <v>85</v>
      </c>
      <c r="AY159" s="19" t="s">
        <v>160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19" t="s">
        <v>83</v>
      </c>
      <c r="BK159" s="194">
        <f>ROUND(I159*H159,2)</f>
        <v>0</v>
      </c>
      <c r="BL159" s="19" t="s">
        <v>1145</v>
      </c>
      <c r="BM159" s="193" t="s">
        <v>1318</v>
      </c>
    </row>
    <row r="160" s="2" customFormat="1" ht="24.15" customHeight="1">
      <c r="A160" s="38"/>
      <c r="B160" s="180"/>
      <c r="C160" s="181" t="s">
        <v>1319</v>
      </c>
      <c r="D160" s="181" t="s">
        <v>162</v>
      </c>
      <c r="E160" s="182" t="s">
        <v>1320</v>
      </c>
      <c r="F160" s="183" t="s">
        <v>1321</v>
      </c>
      <c r="G160" s="184" t="s">
        <v>261</v>
      </c>
      <c r="H160" s="185">
        <v>32</v>
      </c>
      <c r="I160" s="186"/>
      <c r="J160" s="187">
        <f>ROUND(I160*H160,2)</f>
        <v>0</v>
      </c>
      <c r="K160" s="188"/>
      <c r="L160" s="39"/>
      <c r="M160" s="189" t="s">
        <v>1</v>
      </c>
      <c r="N160" s="190" t="s">
        <v>41</v>
      </c>
      <c r="O160" s="77"/>
      <c r="P160" s="191">
        <f>O160*H160</f>
        <v>0</v>
      </c>
      <c r="Q160" s="191">
        <v>0</v>
      </c>
      <c r="R160" s="191">
        <f>Q160*H160</f>
        <v>0</v>
      </c>
      <c r="S160" s="191">
        <v>0</v>
      </c>
      <c r="T160" s="19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93" t="s">
        <v>1145</v>
      </c>
      <c r="AT160" s="193" t="s">
        <v>162</v>
      </c>
      <c r="AU160" s="193" t="s">
        <v>85</v>
      </c>
      <c r="AY160" s="19" t="s">
        <v>160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19" t="s">
        <v>83</v>
      </c>
      <c r="BK160" s="194">
        <f>ROUND(I160*H160,2)</f>
        <v>0</v>
      </c>
      <c r="BL160" s="19" t="s">
        <v>1145</v>
      </c>
      <c r="BM160" s="193" t="s">
        <v>1322</v>
      </c>
    </row>
    <row r="161" s="2" customFormat="1" ht="16.5" customHeight="1">
      <c r="A161" s="38"/>
      <c r="B161" s="180"/>
      <c r="C161" s="227" t="s">
        <v>1323</v>
      </c>
      <c r="D161" s="227" t="s">
        <v>329</v>
      </c>
      <c r="E161" s="228" t="s">
        <v>1324</v>
      </c>
      <c r="F161" s="229" t="s">
        <v>1325</v>
      </c>
      <c r="G161" s="230" t="s">
        <v>261</v>
      </c>
      <c r="H161" s="231">
        <v>12</v>
      </c>
      <c r="I161" s="232"/>
      <c r="J161" s="233">
        <f>ROUND(I161*H161,2)</f>
        <v>0</v>
      </c>
      <c r="K161" s="234"/>
      <c r="L161" s="235"/>
      <c r="M161" s="236" t="s">
        <v>1</v>
      </c>
      <c r="N161" s="237" t="s">
        <v>41</v>
      </c>
      <c r="O161" s="77"/>
      <c r="P161" s="191">
        <f>O161*H161</f>
        <v>0</v>
      </c>
      <c r="Q161" s="191">
        <v>0</v>
      </c>
      <c r="R161" s="191">
        <f>Q161*H161</f>
        <v>0</v>
      </c>
      <c r="S161" s="191">
        <v>0</v>
      </c>
      <c r="T161" s="19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93" t="s">
        <v>421</v>
      </c>
      <c r="AT161" s="193" t="s">
        <v>329</v>
      </c>
      <c r="AU161" s="193" t="s">
        <v>85</v>
      </c>
      <c r="AY161" s="19" t="s">
        <v>160</v>
      </c>
      <c r="BE161" s="194">
        <f>IF(N161="základní",J161,0)</f>
        <v>0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19" t="s">
        <v>83</v>
      </c>
      <c r="BK161" s="194">
        <f>ROUND(I161*H161,2)</f>
        <v>0</v>
      </c>
      <c r="BL161" s="19" t="s">
        <v>1145</v>
      </c>
      <c r="BM161" s="193" t="s">
        <v>1326</v>
      </c>
    </row>
    <row r="162" s="12" customFormat="1" ht="25.92" customHeight="1">
      <c r="A162" s="12"/>
      <c r="B162" s="167"/>
      <c r="C162" s="12"/>
      <c r="D162" s="168" t="s">
        <v>75</v>
      </c>
      <c r="E162" s="169" t="s">
        <v>329</v>
      </c>
      <c r="F162" s="169" t="s">
        <v>1139</v>
      </c>
      <c r="G162" s="12"/>
      <c r="H162" s="12"/>
      <c r="I162" s="170"/>
      <c r="J162" s="171">
        <f>BK162</f>
        <v>0</v>
      </c>
      <c r="K162" s="12"/>
      <c r="L162" s="167"/>
      <c r="M162" s="172"/>
      <c r="N162" s="173"/>
      <c r="O162" s="173"/>
      <c r="P162" s="174">
        <f>P163</f>
        <v>0</v>
      </c>
      <c r="Q162" s="173"/>
      <c r="R162" s="174">
        <f>R163</f>
        <v>0.19451000000000002</v>
      </c>
      <c r="S162" s="173"/>
      <c r="T162" s="175">
        <f>T163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68" t="s">
        <v>185</v>
      </c>
      <c r="AT162" s="176" t="s">
        <v>75</v>
      </c>
      <c r="AU162" s="176" t="s">
        <v>76</v>
      </c>
      <c r="AY162" s="168" t="s">
        <v>160</v>
      </c>
      <c r="BK162" s="177">
        <f>BK163</f>
        <v>0</v>
      </c>
    </row>
    <row r="163" s="12" customFormat="1" ht="22.8" customHeight="1">
      <c r="A163" s="12"/>
      <c r="B163" s="167"/>
      <c r="C163" s="12"/>
      <c r="D163" s="168" t="s">
        <v>75</v>
      </c>
      <c r="E163" s="178" t="s">
        <v>1327</v>
      </c>
      <c r="F163" s="178" t="s">
        <v>1328</v>
      </c>
      <c r="G163" s="12"/>
      <c r="H163" s="12"/>
      <c r="I163" s="170"/>
      <c r="J163" s="179">
        <f>BK163</f>
        <v>0</v>
      </c>
      <c r="K163" s="12"/>
      <c r="L163" s="167"/>
      <c r="M163" s="172"/>
      <c r="N163" s="173"/>
      <c r="O163" s="173"/>
      <c r="P163" s="174">
        <f>SUM(P164:P180)</f>
        <v>0</v>
      </c>
      <c r="Q163" s="173"/>
      <c r="R163" s="174">
        <f>SUM(R164:R180)</f>
        <v>0.19451000000000002</v>
      </c>
      <c r="S163" s="173"/>
      <c r="T163" s="175">
        <f>SUM(T164:T180)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68" t="s">
        <v>185</v>
      </c>
      <c r="AT163" s="176" t="s">
        <v>75</v>
      </c>
      <c r="AU163" s="176" t="s">
        <v>83</v>
      </c>
      <c r="AY163" s="168" t="s">
        <v>160</v>
      </c>
      <c r="BK163" s="177">
        <f>SUM(BK164:BK180)</f>
        <v>0</v>
      </c>
    </row>
    <row r="164" s="2" customFormat="1" ht="16.5" customHeight="1">
      <c r="A164" s="38"/>
      <c r="B164" s="180"/>
      <c r="C164" s="227" t="s">
        <v>1329</v>
      </c>
      <c r="D164" s="227" t="s">
        <v>329</v>
      </c>
      <c r="E164" s="228" t="s">
        <v>1330</v>
      </c>
      <c r="F164" s="229" t="s">
        <v>1331</v>
      </c>
      <c r="G164" s="230" t="s">
        <v>762</v>
      </c>
      <c r="H164" s="231">
        <v>125</v>
      </c>
      <c r="I164" s="232"/>
      <c r="J164" s="233">
        <f>ROUND(I164*H164,2)</f>
        <v>0</v>
      </c>
      <c r="K164" s="234"/>
      <c r="L164" s="235"/>
      <c r="M164" s="236" t="s">
        <v>1</v>
      </c>
      <c r="N164" s="237" t="s">
        <v>41</v>
      </c>
      <c r="O164" s="77"/>
      <c r="P164" s="191">
        <f>O164*H164</f>
        <v>0</v>
      </c>
      <c r="Q164" s="191">
        <v>0.001</v>
      </c>
      <c r="R164" s="191">
        <f>Q164*H164</f>
        <v>0.125</v>
      </c>
      <c r="S164" s="191">
        <v>0</v>
      </c>
      <c r="T164" s="19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3" t="s">
        <v>421</v>
      </c>
      <c r="AT164" s="193" t="s">
        <v>329</v>
      </c>
      <c r="AU164" s="193" t="s">
        <v>85</v>
      </c>
      <c r="AY164" s="19" t="s">
        <v>160</v>
      </c>
      <c r="BE164" s="194">
        <f>IF(N164="základní",J164,0)</f>
        <v>0</v>
      </c>
      <c r="BF164" s="194">
        <f>IF(N164="snížená",J164,0)</f>
        <v>0</v>
      </c>
      <c r="BG164" s="194">
        <f>IF(N164="zákl. přenesená",J164,0)</f>
        <v>0</v>
      </c>
      <c r="BH164" s="194">
        <f>IF(N164="sníž. přenesená",J164,0)</f>
        <v>0</v>
      </c>
      <c r="BI164" s="194">
        <f>IF(N164="nulová",J164,0)</f>
        <v>0</v>
      </c>
      <c r="BJ164" s="19" t="s">
        <v>83</v>
      </c>
      <c r="BK164" s="194">
        <f>ROUND(I164*H164,2)</f>
        <v>0</v>
      </c>
      <c r="BL164" s="19" t="s">
        <v>1145</v>
      </c>
      <c r="BM164" s="193" t="s">
        <v>1332</v>
      </c>
    </row>
    <row r="165" s="2" customFormat="1" ht="33" customHeight="1">
      <c r="A165" s="38"/>
      <c r="B165" s="180"/>
      <c r="C165" s="181" t="s">
        <v>1333</v>
      </c>
      <c r="D165" s="181" t="s">
        <v>162</v>
      </c>
      <c r="E165" s="182" t="s">
        <v>1334</v>
      </c>
      <c r="F165" s="183" t="s">
        <v>1335</v>
      </c>
      <c r="G165" s="184" t="s">
        <v>294</v>
      </c>
      <c r="H165" s="185">
        <v>75</v>
      </c>
      <c r="I165" s="186"/>
      <c r="J165" s="187">
        <f>ROUND(I165*H165,2)</f>
        <v>0</v>
      </c>
      <c r="K165" s="188"/>
      <c r="L165" s="39"/>
      <c r="M165" s="189" t="s">
        <v>1</v>
      </c>
      <c r="N165" s="190" t="s">
        <v>41</v>
      </c>
      <c r="O165" s="77"/>
      <c r="P165" s="191">
        <f>O165*H165</f>
        <v>0</v>
      </c>
      <c r="Q165" s="191">
        <v>0</v>
      </c>
      <c r="R165" s="191">
        <f>Q165*H165</f>
        <v>0</v>
      </c>
      <c r="S165" s="191">
        <v>0</v>
      </c>
      <c r="T165" s="19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93" t="s">
        <v>1145</v>
      </c>
      <c r="AT165" s="193" t="s">
        <v>162</v>
      </c>
      <c r="AU165" s="193" t="s">
        <v>85</v>
      </c>
      <c r="AY165" s="19" t="s">
        <v>160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19" t="s">
        <v>83</v>
      </c>
      <c r="BK165" s="194">
        <f>ROUND(I165*H165,2)</f>
        <v>0</v>
      </c>
      <c r="BL165" s="19" t="s">
        <v>1145</v>
      </c>
      <c r="BM165" s="193" t="s">
        <v>1336</v>
      </c>
    </row>
    <row r="166" s="2" customFormat="1" ht="37.8" customHeight="1">
      <c r="A166" s="38"/>
      <c r="B166" s="180"/>
      <c r="C166" s="181" t="s">
        <v>1337</v>
      </c>
      <c r="D166" s="181" t="s">
        <v>162</v>
      </c>
      <c r="E166" s="182" t="s">
        <v>1338</v>
      </c>
      <c r="F166" s="183" t="s">
        <v>1339</v>
      </c>
      <c r="G166" s="184" t="s">
        <v>294</v>
      </c>
      <c r="H166" s="185">
        <v>50</v>
      </c>
      <c r="I166" s="186"/>
      <c r="J166" s="187">
        <f>ROUND(I166*H166,2)</f>
        <v>0</v>
      </c>
      <c r="K166" s="188"/>
      <c r="L166" s="39"/>
      <c r="M166" s="189" t="s">
        <v>1</v>
      </c>
      <c r="N166" s="190" t="s">
        <v>41</v>
      </c>
      <c r="O166" s="77"/>
      <c r="P166" s="191">
        <f>O166*H166</f>
        <v>0</v>
      </c>
      <c r="Q166" s="191">
        <v>0</v>
      </c>
      <c r="R166" s="191">
        <f>Q166*H166</f>
        <v>0</v>
      </c>
      <c r="S166" s="191">
        <v>0</v>
      </c>
      <c r="T166" s="19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93" t="s">
        <v>83</v>
      </c>
      <c r="AT166" s="193" t="s">
        <v>162</v>
      </c>
      <c r="AU166" s="193" t="s">
        <v>85</v>
      </c>
      <c r="AY166" s="19" t="s">
        <v>160</v>
      </c>
      <c r="BE166" s="194">
        <f>IF(N166="základní",J166,0)</f>
        <v>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19" t="s">
        <v>83</v>
      </c>
      <c r="BK166" s="194">
        <f>ROUND(I166*H166,2)</f>
        <v>0</v>
      </c>
      <c r="BL166" s="19" t="s">
        <v>83</v>
      </c>
      <c r="BM166" s="193" t="s">
        <v>1340</v>
      </c>
    </row>
    <row r="167" s="2" customFormat="1" ht="21.75" customHeight="1">
      <c r="A167" s="38"/>
      <c r="B167" s="180"/>
      <c r="C167" s="227" t="s">
        <v>1341</v>
      </c>
      <c r="D167" s="227" t="s">
        <v>329</v>
      </c>
      <c r="E167" s="228" t="s">
        <v>1342</v>
      </c>
      <c r="F167" s="229" t="s">
        <v>1343</v>
      </c>
      <c r="G167" s="230" t="s">
        <v>261</v>
      </c>
      <c r="H167" s="231">
        <v>75</v>
      </c>
      <c r="I167" s="232"/>
      <c r="J167" s="233">
        <f>ROUND(I167*H167,2)</f>
        <v>0</v>
      </c>
      <c r="K167" s="234"/>
      <c r="L167" s="235"/>
      <c r="M167" s="236" t="s">
        <v>1</v>
      </c>
      <c r="N167" s="237" t="s">
        <v>41</v>
      </c>
      <c r="O167" s="77"/>
      <c r="P167" s="191">
        <f>O167*H167</f>
        <v>0</v>
      </c>
      <c r="Q167" s="191">
        <v>6.9999999999999994E-05</v>
      </c>
      <c r="R167" s="191">
        <f>Q167*H167</f>
        <v>0.0052499999999999995</v>
      </c>
      <c r="S167" s="191">
        <v>0</v>
      </c>
      <c r="T167" s="19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93" t="s">
        <v>421</v>
      </c>
      <c r="AT167" s="193" t="s">
        <v>329</v>
      </c>
      <c r="AU167" s="193" t="s">
        <v>85</v>
      </c>
      <c r="AY167" s="19" t="s">
        <v>160</v>
      </c>
      <c r="BE167" s="194">
        <f>IF(N167="základní",J167,0)</f>
        <v>0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19" t="s">
        <v>83</v>
      </c>
      <c r="BK167" s="194">
        <f>ROUND(I167*H167,2)</f>
        <v>0</v>
      </c>
      <c r="BL167" s="19" t="s">
        <v>1145</v>
      </c>
      <c r="BM167" s="193" t="s">
        <v>1344</v>
      </c>
    </row>
    <row r="168" s="2" customFormat="1" ht="24.15" customHeight="1">
      <c r="A168" s="38"/>
      <c r="B168" s="180"/>
      <c r="C168" s="227" t="s">
        <v>1345</v>
      </c>
      <c r="D168" s="227" t="s">
        <v>329</v>
      </c>
      <c r="E168" s="228" t="s">
        <v>1346</v>
      </c>
      <c r="F168" s="229" t="s">
        <v>1347</v>
      </c>
      <c r="G168" s="230" t="s">
        <v>261</v>
      </c>
      <c r="H168" s="231">
        <v>40</v>
      </c>
      <c r="I168" s="232"/>
      <c r="J168" s="233">
        <f>ROUND(I168*H168,2)</f>
        <v>0</v>
      </c>
      <c r="K168" s="234"/>
      <c r="L168" s="235"/>
      <c r="M168" s="236" t="s">
        <v>1</v>
      </c>
      <c r="N168" s="237" t="s">
        <v>41</v>
      </c>
      <c r="O168" s="77"/>
      <c r="P168" s="191">
        <f>O168*H168</f>
        <v>0</v>
      </c>
      <c r="Q168" s="191">
        <v>0.00025999999999999998</v>
      </c>
      <c r="R168" s="191">
        <f>Q168*H168</f>
        <v>0.0104</v>
      </c>
      <c r="S168" s="191">
        <v>0</v>
      </c>
      <c r="T168" s="19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93" t="s">
        <v>421</v>
      </c>
      <c r="AT168" s="193" t="s">
        <v>329</v>
      </c>
      <c r="AU168" s="193" t="s">
        <v>85</v>
      </c>
      <c r="AY168" s="19" t="s">
        <v>160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19" t="s">
        <v>83</v>
      </c>
      <c r="BK168" s="194">
        <f>ROUND(I168*H168,2)</f>
        <v>0</v>
      </c>
      <c r="BL168" s="19" t="s">
        <v>1145</v>
      </c>
      <c r="BM168" s="193" t="s">
        <v>1348</v>
      </c>
    </row>
    <row r="169" s="2" customFormat="1" ht="16.5" customHeight="1">
      <c r="A169" s="38"/>
      <c r="B169" s="180"/>
      <c r="C169" s="227" t="s">
        <v>1349</v>
      </c>
      <c r="D169" s="227" t="s">
        <v>329</v>
      </c>
      <c r="E169" s="228" t="s">
        <v>1350</v>
      </c>
      <c r="F169" s="229" t="s">
        <v>1351</v>
      </c>
      <c r="G169" s="230" t="s">
        <v>261</v>
      </c>
      <c r="H169" s="231">
        <v>4</v>
      </c>
      <c r="I169" s="232"/>
      <c r="J169" s="233">
        <f>ROUND(I169*H169,2)</f>
        <v>0</v>
      </c>
      <c r="K169" s="234"/>
      <c r="L169" s="235"/>
      <c r="M169" s="236" t="s">
        <v>1</v>
      </c>
      <c r="N169" s="237" t="s">
        <v>41</v>
      </c>
      <c r="O169" s="77"/>
      <c r="P169" s="191">
        <f>O169*H169</f>
        <v>0</v>
      </c>
      <c r="Q169" s="191">
        <v>0.00958</v>
      </c>
      <c r="R169" s="191">
        <f>Q169*H169</f>
        <v>0.03832</v>
      </c>
      <c r="S169" s="191">
        <v>0</v>
      </c>
      <c r="T169" s="19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93" t="s">
        <v>85</v>
      </c>
      <c r="AT169" s="193" t="s">
        <v>329</v>
      </c>
      <c r="AU169" s="193" t="s">
        <v>85</v>
      </c>
      <c r="AY169" s="19" t="s">
        <v>160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19" t="s">
        <v>83</v>
      </c>
      <c r="BK169" s="194">
        <f>ROUND(I169*H169,2)</f>
        <v>0</v>
      </c>
      <c r="BL169" s="19" t="s">
        <v>83</v>
      </c>
      <c r="BM169" s="193" t="s">
        <v>1352</v>
      </c>
    </row>
    <row r="170" s="2" customFormat="1" ht="16.5" customHeight="1">
      <c r="A170" s="38"/>
      <c r="B170" s="180"/>
      <c r="C170" s="227" t="s">
        <v>1353</v>
      </c>
      <c r="D170" s="227" t="s">
        <v>329</v>
      </c>
      <c r="E170" s="228" t="s">
        <v>1354</v>
      </c>
      <c r="F170" s="229" t="s">
        <v>1355</v>
      </c>
      <c r="G170" s="230" t="s">
        <v>261</v>
      </c>
      <c r="H170" s="231">
        <v>4</v>
      </c>
      <c r="I170" s="232"/>
      <c r="J170" s="233">
        <f>ROUND(I170*H170,2)</f>
        <v>0</v>
      </c>
      <c r="K170" s="234"/>
      <c r="L170" s="235"/>
      <c r="M170" s="236" t="s">
        <v>1</v>
      </c>
      <c r="N170" s="237" t="s">
        <v>41</v>
      </c>
      <c r="O170" s="77"/>
      <c r="P170" s="191">
        <f>O170*H170</f>
        <v>0</v>
      </c>
      <c r="Q170" s="191">
        <v>0.00044999999999999999</v>
      </c>
      <c r="R170" s="191">
        <f>Q170*H170</f>
        <v>0.0018</v>
      </c>
      <c r="S170" s="191">
        <v>0</v>
      </c>
      <c r="T170" s="19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93" t="s">
        <v>85</v>
      </c>
      <c r="AT170" s="193" t="s">
        <v>329</v>
      </c>
      <c r="AU170" s="193" t="s">
        <v>85</v>
      </c>
      <c r="AY170" s="19" t="s">
        <v>160</v>
      </c>
      <c r="BE170" s="194">
        <f>IF(N170="základní",J170,0)</f>
        <v>0</v>
      </c>
      <c r="BF170" s="194">
        <f>IF(N170="snížená",J170,0)</f>
        <v>0</v>
      </c>
      <c r="BG170" s="194">
        <f>IF(N170="zákl. přenesená",J170,0)</f>
        <v>0</v>
      </c>
      <c r="BH170" s="194">
        <f>IF(N170="sníž. přenesená",J170,0)</f>
        <v>0</v>
      </c>
      <c r="BI170" s="194">
        <f>IF(N170="nulová",J170,0)</f>
        <v>0</v>
      </c>
      <c r="BJ170" s="19" t="s">
        <v>83</v>
      </c>
      <c r="BK170" s="194">
        <f>ROUND(I170*H170,2)</f>
        <v>0</v>
      </c>
      <c r="BL170" s="19" t="s">
        <v>83</v>
      </c>
      <c r="BM170" s="193" t="s">
        <v>1356</v>
      </c>
    </row>
    <row r="171" s="2" customFormat="1" ht="16.5" customHeight="1">
      <c r="A171" s="38"/>
      <c r="B171" s="180"/>
      <c r="C171" s="227" t="s">
        <v>1357</v>
      </c>
      <c r="D171" s="227" t="s">
        <v>329</v>
      </c>
      <c r="E171" s="228" t="s">
        <v>1358</v>
      </c>
      <c r="F171" s="229" t="s">
        <v>1359</v>
      </c>
      <c r="G171" s="230" t="s">
        <v>261</v>
      </c>
      <c r="H171" s="231">
        <v>4</v>
      </c>
      <c r="I171" s="232"/>
      <c r="J171" s="233">
        <f>ROUND(I171*H171,2)</f>
        <v>0</v>
      </c>
      <c r="K171" s="234"/>
      <c r="L171" s="235"/>
      <c r="M171" s="236" t="s">
        <v>1</v>
      </c>
      <c r="N171" s="237" t="s">
        <v>41</v>
      </c>
      <c r="O171" s="77"/>
      <c r="P171" s="191">
        <f>O171*H171</f>
        <v>0</v>
      </c>
      <c r="Q171" s="191">
        <v>0.00012</v>
      </c>
      <c r="R171" s="191">
        <f>Q171*H171</f>
        <v>0.00048000000000000001</v>
      </c>
      <c r="S171" s="191">
        <v>0</v>
      </c>
      <c r="T171" s="19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93" t="s">
        <v>421</v>
      </c>
      <c r="AT171" s="193" t="s">
        <v>329</v>
      </c>
      <c r="AU171" s="193" t="s">
        <v>85</v>
      </c>
      <c r="AY171" s="19" t="s">
        <v>160</v>
      </c>
      <c r="BE171" s="194">
        <f>IF(N171="základní",J171,0)</f>
        <v>0</v>
      </c>
      <c r="BF171" s="194">
        <f>IF(N171="snížená",J171,0)</f>
        <v>0</v>
      </c>
      <c r="BG171" s="194">
        <f>IF(N171="zákl. přenesená",J171,0)</f>
        <v>0</v>
      </c>
      <c r="BH171" s="194">
        <f>IF(N171="sníž. přenesená",J171,0)</f>
        <v>0</v>
      </c>
      <c r="BI171" s="194">
        <f>IF(N171="nulová",J171,0)</f>
        <v>0</v>
      </c>
      <c r="BJ171" s="19" t="s">
        <v>83</v>
      </c>
      <c r="BK171" s="194">
        <f>ROUND(I171*H171,2)</f>
        <v>0</v>
      </c>
      <c r="BL171" s="19" t="s">
        <v>1145</v>
      </c>
      <c r="BM171" s="193" t="s">
        <v>1360</v>
      </c>
    </row>
    <row r="172" s="2" customFormat="1" ht="24.15" customHeight="1">
      <c r="A172" s="38"/>
      <c r="B172" s="180"/>
      <c r="C172" s="227" t="s">
        <v>1361</v>
      </c>
      <c r="D172" s="227" t="s">
        <v>329</v>
      </c>
      <c r="E172" s="228" t="s">
        <v>1362</v>
      </c>
      <c r="F172" s="229" t="s">
        <v>1363</v>
      </c>
      <c r="G172" s="230" t="s">
        <v>294</v>
      </c>
      <c r="H172" s="231">
        <v>10</v>
      </c>
      <c r="I172" s="232"/>
      <c r="J172" s="233">
        <f>ROUND(I172*H172,2)</f>
        <v>0</v>
      </c>
      <c r="K172" s="234"/>
      <c r="L172" s="235"/>
      <c r="M172" s="236" t="s">
        <v>1</v>
      </c>
      <c r="N172" s="237" t="s">
        <v>41</v>
      </c>
      <c r="O172" s="77"/>
      <c r="P172" s="191">
        <f>O172*H172</f>
        <v>0</v>
      </c>
      <c r="Q172" s="191">
        <v>0.00080000000000000004</v>
      </c>
      <c r="R172" s="191">
        <f>Q172*H172</f>
        <v>0.0080000000000000002</v>
      </c>
      <c r="S172" s="191">
        <v>0</v>
      </c>
      <c r="T172" s="19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93" t="s">
        <v>421</v>
      </c>
      <c r="AT172" s="193" t="s">
        <v>329</v>
      </c>
      <c r="AU172" s="193" t="s">
        <v>85</v>
      </c>
      <c r="AY172" s="19" t="s">
        <v>160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19" t="s">
        <v>83</v>
      </c>
      <c r="BK172" s="194">
        <f>ROUND(I172*H172,2)</f>
        <v>0</v>
      </c>
      <c r="BL172" s="19" t="s">
        <v>1145</v>
      </c>
      <c r="BM172" s="193" t="s">
        <v>1364</v>
      </c>
    </row>
    <row r="173" s="2" customFormat="1" ht="44.25" customHeight="1">
      <c r="A173" s="38"/>
      <c r="B173" s="180"/>
      <c r="C173" s="181" t="s">
        <v>1365</v>
      </c>
      <c r="D173" s="181" t="s">
        <v>162</v>
      </c>
      <c r="E173" s="182" t="s">
        <v>1366</v>
      </c>
      <c r="F173" s="183" t="s">
        <v>1367</v>
      </c>
      <c r="G173" s="184" t="s">
        <v>294</v>
      </c>
      <c r="H173" s="185">
        <v>10</v>
      </c>
      <c r="I173" s="186"/>
      <c r="J173" s="187">
        <f>ROUND(I173*H173,2)</f>
        <v>0</v>
      </c>
      <c r="K173" s="188"/>
      <c r="L173" s="39"/>
      <c r="M173" s="189" t="s">
        <v>1</v>
      </c>
      <c r="N173" s="190" t="s">
        <v>41</v>
      </c>
      <c r="O173" s="77"/>
      <c r="P173" s="191">
        <f>O173*H173</f>
        <v>0</v>
      </c>
      <c r="Q173" s="191">
        <v>0</v>
      </c>
      <c r="R173" s="191">
        <f>Q173*H173</f>
        <v>0</v>
      </c>
      <c r="S173" s="191">
        <v>0</v>
      </c>
      <c r="T173" s="19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93" t="s">
        <v>1145</v>
      </c>
      <c r="AT173" s="193" t="s">
        <v>162</v>
      </c>
      <c r="AU173" s="193" t="s">
        <v>85</v>
      </c>
      <c r="AY173" s="19" t="s">
        <v>160</v>
      </c>
      <c r="BE173" s="194">
        <f>IF(N173="základní",J173,0)</f>
        <v>0</v>
      </c>
      <c r="BF173" s="194">
        <f>IF(N173="snížená",J173,0)</f>
        <v>0</v>
      </c>
      <c r="BG173" s="194">
        <f>IF(N173="zákl. přenesená",J173,0)</f>
        <v>0</v>
      </c>
      <c r="BH173" s="194">
        <f>IF(N173="sníž. přenesená",J173,0)</f>
        <v>0</v>
      </c>
      <c r="BI173" s="194">
        <f>IF(N173="nulová",J173,0)</f>
        <v>0</v>
      </c>
      <c r="BJ173" s="19" t="s">
        <v>83</v>
      </c>
      <c r="BK173" s="194">
        <f>ROUND(I173*H173,2)</f>
        <v>0</v>
      </c>
      <c r="BL173" s="19" t="s">
        <v>1145</v>
      </c>
      <c r="BM173" s="193" t="s">
        <v>1368</v>
      </c>
    </row>
    <row r="174" s="2" customFormat="1" ht="16.5" customHeight="1">
      <c r="A174" s="38"/>
      <c r="B174" s="180"/>
      <c r="C174" s="227" t="s">
        <v>1369</v>
      </c>
      <c r="D174" s="227" t="s">
        <v>329</v>
      </c>
      <c r="E174" s="228" t="s">
        <v>1370</v>
      </c>
      <c r="F174" s="229" t="s">
        <v>1371</v>
      </c>
      <c r="G174" s="230" t="s">
        <v>261</v>
      </c>
      <c r="H174" s="231">
        <v>4</v>
      </c>
      <c r="I174" s="232"/>
      <c r="J174" s="233">
        <f>ROUND(I174*H174,2)</f>
        <v>0</v>
      </c>
      <c r="K174" s="234"/>
      <c r="L174" s="235"/>
      <c r="M174" s="236" t="s">
        <v>1</v>
      </c>
      <c r="N174" s="237" t="s">
        <v>41</v>
      </c>
      <c r="O174" s="77"/>
      <c r="P174" s="191">
        <f>O174*H174</f>
        <v>0</v>
      </c>
      <c r="Q174" s="191">
        <v>2.0000000000000002E-05</v>
      </c>
      <c r="R174" s="191">
        <f>Q174*H174</f>
        <v>8.0000000000000007E-05</v>
      </c>
      <c r="S174" s="191">
        <v>0</v>
      </c>
      <c r="T174" s="19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93" t="s">
        <v>85</v>
      </c>
      <c r="AT174" s="193" t="s">
        <v>329</v>
      </c>
      <c r="AU174" s="193" t="s">
        <v>85</v>
      </c>
      <c r="AY174" s="19" t="s">
        <v>160</v>
      </c>
      <c r="BE174" s="194">
        <f>IF(N174="základní",J174,0)</f>
        <v>0</v>
      </c>
      <c r="BF174" s="194">
        <f>IF(N174="snížená",J174,0)</f>
        <v>0</v>
      </c>
      <c r="BG174" s="194">
        <f>IF(N174="zákl. přenesená",J174,0)</f>
        <v>0</v>
      </c>
      <c r="BH174" s="194">
        <f>IF(N174="sníž. přenesená",J174,0)</f>
        <v>0</v>
      </c>
      <c r="BI174" s="194">
        <f>IF(N174="nulová",J174,0)</f>
        <v>0</v>
      </c>
      <c r="BJ174" s="19" t="s">
        <v>83</v>
      </c>
      <c r="BK174" s="194">
        <f>ROUND(I174*H174,2)</f>
        <v>0</v>
      </c>
      <c r="BL174" s="19" t="s">
        <v>83</v>
      </c>
      <c r="BM174" s="193" t="s">
        <v>1372</v>
      </c>
    </row>
    <row r="175" s="2" customFormat="1" ht="24.15" customHeight="1">
      <c r="A175" s="38"/>
      <c r="B175" s="180"/>
      <c r="C175" s="181" t="s">
        <v>1373</v>
      </c>
      <c r="D175" s="181" t="s">
        <v>162</v>
      </c>
      <c r="E175" s="182" t="s">
        <v>1374</v>
      </c>
      <c r="F175" s="183" t="s">
        <v>1375</v>
      </c>
      <c r="G175" s="184" t="s">
        <v>261</v>
      </c>
      <c r="H175" s="185">
        <v>4</v>
      </c>
      <c r="I175" s="186"/>
      <c r="J175" s="187">
        <f>ROUND(I175*H175,2)</f>
        <v>0</v>
      </c>
      <c r="K175" s="188"/>
      <c r="L175" s="39"/>
      <c r="M175" s="189" t="s">
        <v>1</v>
      </c>
      <c r="N175" s="190" t="s">
        <v>41</v>
      </c>
      <c r="O175" s="77"/>
      <c r="P175" s="191">
        <f>O175*H175</f>
        <v>0</v>
      </c>
      <c r="Q175" s="191">
        <v>0</v>
      </c>
      <c r="R175" s="191">
        <f>Q175*H175</f>
        <v>0</v>
      </c>
      <c r="S175" s="191">
        <v>0</v>
      </c>
      <c r="T175" s="19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93" t="s">
        <v>1145</v>
      </c>
      <c r="AT175" s="193" t="s">
        <v>162</v>
      </c>
      <c r="AU175" s="193" t="s">
        <v>85</v>
      </c>
      <c r="AY175" s="19" t="s">
        <v>160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19" t="s">
        <v>83</v>
      </c>
      <c r="BK175" s="194">
        <f>ROUND(I175*H175,2)</f>
        <v>0</v>
      </c>
      <c r="BL175" s="19" t="s">
        <v>1145</v>
      </c>
      <c r="BM175" s="193" t="s">
        <v>1376</v>
      </c>
    </row>
    <row r="176" s="2" customFormat="1" ht="24.15" customHeight="1">
      <c r="A176" s="38"/>
      <c r="B176" s="180"/>
      <c r="C176" s="227" t="s">
        <v>1377</v>
      </c>
      <c r="D176" s="227" t="s">
        <v>329</v>
      </c>
      <c r="E176" s="228" t="s">
        <v>1378</v>
      </c>
      <c r="F176" s="229" t="s">
        <v>1379</v>
      </c>
      <c r="G176" s="230" t="s">
        <v>294</v>
      </c>
      <c r="H176" s="231">
        <v>25</v>
      </c>
      <c r="I176" s="232"/>
      <c r="J176" s="233">
        <f>ROUND(I176*H176,2)</f>
        <v>0</v>
      </c>
      <c r="K176" s="234"/>
      <c r="L176" s="235"/>
      <c r="M176" s="236" t="s">
        <v>1</v>
      </c>
      <c r="N176" s="237" t="s">
        <v>41</v>
      </c>
      <c r="O176" s="77"/>
      <c r="P176" s="191">
        <f>O176*H176</f>
        <v>0</v>
      </c>
      <c r="Q176" s="191">
        <v>0.00020000000000000001</v>
      </c>
      <c r="R176" s="191">
        <f>Q176*H176</f>
        <v>0.0050000000000000001</v>
      </c>
      <c r="S176" s="191">
        <v>0</v>
      </c>
      <c r="T176" s="19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93" t="s">
        <v>421</v>
      </c>
      <c r="AT176" s="193" t="s">
        <v>329</v>
      </c>
      <c r="AU176" s="193" t="s">
        <v>85</v>
      </c>
      <c r="AY176" s="19" t="s">
        <v>160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19" t="s">
        <v>83</v>
      </c>
      <c r="BK176" s="194">
        <f>ROUND(I176*H176,2)</f>
        <v>0</v>
      </c>
      <c r="BL176" s="19" t="s">
        <v>1145</v>
      </c>
      <c r="BM176" s="193" t="s">
        <v>1380</v>
      </c>
    </row>
    <row r="177" s="2" customFormat="1" ht="37.8" customHeight="1">
      <c r="A177" s="38"/>
      <c r="B177" s="180"/>
      <c r="C177" s="181" t="s">
        <v>1381</v>
      </c>
      <c r="D177" s="181" t="s">
        <v>162</v>
      </c>
      <c r="E177" s="182" t="s">
        <v>1382</v>
      </c>
      <c r="F177" s="183" t="s">
        <v>1383</v>
      </c>
      <c r="G177" s="184" t="s">
        <v>294</v>
      </c>
      <c r="H177" s="185">
        <v>25</v>
      </c>
      <c r="I177" s="186"/>
      <c r="J177" s="187">
        <f>ROUND(I177*H177,2)</f>
        <v>0</v>
      </c>
      <c r="K177" s="188"/>
      <c r="L177" s="39"/>
      <c r="M177" s="189" t="s">
        <v>1</v>
      </c>
      <c r="N177" s="190" t="s">
        <v>41</v>
      </c>
      <c r="O177" s="77"/>
      <c r="P177" s="191">
        <f>O177*H177</f>
        <v>0</v>
      </c>
      <c r="Q177" s="191">
        <v>0</v>
      </c>
      <c r="R177" s="191">
        <f>Q177*H177</f>
        <v>0</v>
      </c>
      <c r="S177" s="191">
        <v>0</v>
      </c>
      <c r="T177" s="19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93" t="s">
        <v>1145</v>
      </c>
      <c r="AT177" s="193" t="s">
        <v>162</v>
      </c>
      <c r="AU177" s="193" t="s">
        <v>85</v>
      </c>
      <c r="AY177" s="19" t="s">
        <v>160</v>
      </c>
      <c r="BE177" s="194">
        <f>IF(N177="základní",J177,0)</f>
        <v>0</v>
      </c>
      <c r="BF177" s="194">
        <f>IF(N177="snížená",J177,0)</f>
        <v>0</v>
      </c>
      <c r="BG177" s="194">
        <f>IF(N177="zákl. přenesená",J177,0)</f>
        <v>0</v>
      </c>
      <c r="BH177" s="194">
        <f>IF(N177="sníž. přenesená",J177,0)</f>
        <v>0</v>
      </c>
      <c r="BI177" s="194">
        <f>IF(N177="nulová",J177,0)</f>
        <v>0</v>
      </c>
      <c r="BJ177" s="19" t="s">
        <v>83</v>
      </c>
      <c r="BK177" s="194">
        <f>ROUND(I177*H177,2)</f>
        <v>0</v>
      </c>
      <c r="BL177" s="19" t="s">
        <v>1145</v>
      </c>
      <c r="BM177" s="193" t="s">
        <v>1384</v>
      </c>
    </row>
    <row r="178" s="2" customFormat="1" ht="16.5" customHeight="1">
      <c r="A178" s="38"/>
      <c r="B178" s="180"/>
      <c r="C178" s="227" t="s">
        <v>200</v>
      </c>
      <c r="D178" s="227" t="s">
        <v>329</v>
      </c>
      <c r="E178" s="228" t="s">
        <v>1385</v>
      </c>
      <c r="F178" s="229" t="s">
        <v>1386</v>
      </c>
      <c r="G178" s="230" t="s">
        <v>261</v>
      </c>
      <c r="H178" s="231">
        <v>18</v>
      </c>
      <c r="I178" s="232"/>
      <c r="J178" s="233">
        <f>ROUND(I178*H178,2)</f>
        <v>0</v>
      </c>
      <c r="K178" s="234"/>
      <c r="L178" s="235"/>
      <c r="M178" s="236" t="s">
        <v>1</v>
      </c>
      <c r="N178" s="237" t="s">
        <v>41</v>
      </c>
      <c r="O178" s="77"/>
      <c r="P178" s="191">
        <f>O178*H178</f>
        <v>0</v>
      </c>
      <c r="Q178" s="191">
        <v>1.0000000000000001E-05</v>
      </c>
      <c r="R178" s="191">
        <f>Q178*H178</f>
        <v>0.00018000000000000001</v>
      </c>
      <c r="S178" s="191">
        <v>0</v>
      </c>
      <c r="T178" s="19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93" t="s">
        <v>421</v>
      </c>
      <c r="AT178" s="193" t="s">
        <v>329</v>
      </c>
      <c r="AU178" s="193" t="s">
        <v>85</v>
      </c>
      <c r="AY178" s="19" t="s">
        <v>160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19" t="s">
        <v>83</v>
      </c>
      <c r="BK178" s="194">
        <f>ROUND(I178*H178,2)</f>
        <v>0</v>
      </c>
      <c r="BL178" s="19" t="s">
        <v>1145</v>
      </c>
      <c r="BM178" s="193" t="s">
        <v>1387</v>
      </c>
    </row>
    <row r="179" s="2" customFormat="1" ht="24.15" customHeight="1">
      <c r="A179" s="38"/>
      <c r="B179" s="180"/>
      <c r="C179" s="181" t="s">
        <v>1388</v>
      </c>
      <c r="D179" s="181" t="s">
        <v>162</v>
      </c>
      <c r="E179" s="182" t="s">
        <v>1389</v>
      </c>
      <c r="F179" s="183" t="s">
        <v>1390</v>
      </c>
      <c r="G179" s="184" t="s">
        <v>261</v>
      </c>
      <c r="H179" s="185">
        <v>18</v>
      </c>
      <c r="I179" s="186"/>
      <c r="J179" s="187">
        <f>ROUND(I179*H179,2)</f>
        <v>0</v>
      </c>
      <c r="K179" s="188"/>
      <c r="L179" s="39"/>
      <c r="M179" s="189" t="s">
        <v>1</v>
      </c>
      <c r="N179" s="190" t="s">
        <v>41</v>
      </c>
      <c r="O179" s="77"/>
      <c r="P179" s="191">
        <f>O179*H179</f>
        <v>0</v>
      </c>
      <c r="Q179" s="191">
        <v>0</v>
      </c>
      <c r="R179" s="191">
        <f>Q179*H179</f>
        <v>0</v>
      </c>
      <c r="S179" s="191">
        <v>0</v>
      </c>
      <c r="T179" s="19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93" t="s">
        <v>1145</v>
      </c>
      <c r="AT179" s="193" t="s">
        <v>162</v>
      </c>
      <c r="AU179" s="193" t="s">
        <v>85</v>
      </c>
      <c r="AY179" s="19" t="s">
        <v>160</v>
      </c>
      <c r="BE179" s="194">
        <f>IF(N179="základní",J179,0)</f>
        <v>0</v>
      </c>
      <c r="BF179" s="194">
        <f>IF(N179="snížená",J179,0)</f>
        <v>0</v>
      </c>
      <c r="BG179" s="194">
        <f>IF(N179="zákl. přenesená",J179,0)</f>
        <v>0</v>
      </c>
      <c r="BH179" s="194">
        <f>IF(N179="sníž. přenesená",J179,0)</f>
        <v>0</v>
      </c>
      <c r="BI179" s="194">
        <f>IF(N179="nulová",J179,0)</f>
        <v>0</v>
      </c>
      <c r="BJ179" s="19" t="s">
        <v>83</v>
      </c>
      <c r="BK179" s="194">
        <f>ROUND(I179*H179,2)</f>
        <v>0</v>
      </c>
      <c r="BL179" s="19" t="s">
        <v>1145</v>
      </c>
      <c r="BM179" s="193" t="s">
        <v>1391</v>
      </c>
    </row>
    <row r="180" s="2" customFormat="1" ht="16.5" customHeight="1">
      <c r="A180" s="38"/>
      <c r="B180" s="180"/>
      <c r="C180" s="227" t="s">
        <v>1392</v>
      </c>
      <c r="D180" s="227" t="s">
        <v>329</v>
      </c>
      <c r="E180" s="228" t="s">
        <v>1393</v>
      </c>
      <c r="F180" s="229" t="s">
        <v>1394</v>
      </c>
      <c r="G180" s="230" t="s">
        <v>762</v>
      </c>
      <c r="H180" s="231">
        <v>5</v>
      </c>
      <c r="I180" s="232"/>
      <c r="J180" s="233">
        <f>ROUND(I180*H180,2)</f>
        <v>0</v>
      </c>
      <c r="K180" s="234"/>
      <c r="L180" s="235"/>
      <c r="M180" s="241" t="s">
        <v>1</v>
      </c>
      <c r="N180" s="242" t="s">
        <v>41</v>
      </c>
      <c r="O180" s="243"/>
      <c r="P180" s="244">
        <f>O180*H180</f>
        <v>0</v>
      </c>
      <c r="Q180" s="244">
        <v>0</v>
      </c>
      <c r="R180" s="244">
        <f>Q180*H180</f>
        <v>0</v>
      </c>
      <c r="S180" s="244">
        <v>0</v>
      </c>
      <c r="T180" s="24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3" t="s">
        <v>421</v>
      </c>
      <c r="AT180" s="193" t="s">
        <v>329</v>
      </c>
      <c r="AU180" s="193" t="s">
        <v>85</v>
      </c>
      <c r="AY180" s="19" t="s">
        <v>160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19" t="s">
        <v>83</v>
      </c>
      <c r="BK180" s="194">
        <f>ROUND(I180*H180,2)</f>
        <v>0</v>
      </c>
      <c r="BL180" s="19" t="s">
        <v>1145</v>
      </c>
      <c r="BM180" s="193" t="s">
        <v>1395</v>
      </c>
    </row>
    <row r="181" s="2" customFormat="1" ht="6.96" customHeight="1">
      <c r="A181" s="38"/>
      <c r="B181" s="60"/>
      <c r="C181" s="61"/>
      <c r="D181" s="61"/>
      <c r="E181" s="61"/>
      <c r="F181" s="61"/>
      <c r="G181" s="61"/>
      <c r="H181" s="61"/>
      <c r="I181" s="61"/>
      <c r="J181" s="61"/>
      <c r="K181" s="61"/>
      <c r="L181" s="39"/>
      <c r="M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</row>
  </sheetData>
  <autoFilter ref="C123:K18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113</v>
      </c>
      <c r="L4" s="22"/>
      <c r="M4" s="128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9" t="str">
        <f>'Rekapitulace stavby'!K6</f>
        <v>Navýšení výkonu trafostanice M 109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114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1396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4. 9. 2025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26</v>
      </c>
      <c r="F15" s="38"/>
      <c r="G15" s="38"/>
      <c r="H15" s="38"/>
      <c r="I15" s="32" t="s">
        <v>27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31</v>
      </c>
      <c r="F21" s="38"/>
      <c r="G21" s="38"/>
      <c r="H21" s="38"/>
      <c r="I21" s="32" t="s">
        <v>27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27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35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0"/>
      <c r="B27" s="131"/>
      <c r="C27" s="130"/>
      <c r="D27" s="130"/>
      <c r="E27" s="36" t="s">
        <v>1</v>
      </c>
      <c r="F27" s="36"/>
      <c r="G27" s="36"/>
      <c r="H27" s="36"/>
      <c r="I27" s="130"/>
      <c r="J27" s="130"/>
      <c r="K27" s="130"/>
      <c r="L27" s="132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33" t="s">
        <v>36</v>
      </c>
      <c r="E30" s="38"/>
      <c r="F30" s="38"/>
      <c r="G30" s="38"/>
      <c r="H30" s="38"/>
      <c r="I30" s="38"/>
      <c r="J30" s="96">
        <f>ROUND(J122,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38</v>
      </c>
      <c r="G32" s="38"/>
      <c r="H32" s="38"/>
      <c r="I32" s="43" t="s">
        <v>37</v>
      </c>
      <c r="J32" s="43" t="s">
        <v>39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34" t="s">
        <v>40</v>
      </c>
      <c r="E33" s="32" t="s">
        <v>41</v>
      </c>
      <c r="F33" s="135">
        <f>ROUND((SUM(BE122:BE188)),  2)</f>
        <v>0</v>
      </c>
      <c r="G33" s="38"/>
      <c r="H33" s="38"/>
      <c r="I33" s="136">
        <v>0.20999999999999999</v>
      </c>
      <c r="J33" s="135">
        <f>ROUND(((SUM(BE122:BE188))*I33),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42</v>
      </c>
      <c r="F34" s="135">
        <f>ROUND((SUM(BF122:BF188)),  2)</f>
        <v>0</v>
      </c>
      <c r="G34" s="38"/>
      <c r="H34" s="38"/>
      <c r="I34" s="136">
        <v>0.12</v>
      </c>
      <c r="J34" s="135">
        <f>ROUND(((SUM(BF122:BF188))*I34),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43</v>
      </c>
      <c r="F35" s="135">
        <f>ROUND((SUM(BG122:BG188)),  2)</f>
        <v>0</v>
      </c>
      <c r="G35" s="38"/>
      <c r="H35" s="38"/>
      <c r="I35" s="136">
        <v>0.20999999999999999</v>
      </c>
      <c r="J35" s="135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44</v>
      </c>
      <c r="F36" s="135">
        <f>ROUND((SUM(BH122:BH188)),  2)</f>
        <v>0</v>
      </c>
      <c r="G36" s="38"/>
      <c r="H36" s="38"/>
      <c r="I36" s="136">
        <v>0.12</v>
      </c>
      <c r="J36" s="135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45</v>
      </c>
      <c r="F37" s="135">
        <f>ROUND((SUM(BI122:BI188)),  2)</f>
        <v>0</v>
      </c>
      <c r="G37" s="38"/>
      <c r="H37" s="38"/>
      <c r="I37" s="136">
        <v>0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37"/>
      <c r="D39" s="138" t="s">
        <v>46</v>
      </c>
      <c r="E39" s="81"/>
      <c r="F39" s="81"/>
      <c r="G39" s="139" t="s">
        <v>47</v>
      </c>
      <c r="H39" s="140" t="s">
        <v>48</v>
      </c>
      <c r="I39" s="81"/>
      <c r="J39" s="141">
        <f>SUM(J30:J37)</f>
        <v>0</v>
      </c>
      <c r="K39" s="142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49</v>
      </c>
      <c r="E50" s="57"/>
      <c r="F50" s="57"/>
      <c r="G50" s="56" t="s">
        <v>50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51</v>
      </c>
      <c r="E61" s="41"/>
      <c r="F61" s="143" t="s">
        <v>52</v>
      </c>
      <c r="G61" s="58" t="s">
        <v>51</v>
      </c>
      <c r="H61" s="41"/>
      <c r="I61" s="41"/>
      <c r="J61" s="144" t="s">
        <v>52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53</v>
      </c>
      <c r="E65" s="59"/>
      <c r="F65" s="59"/>
      <c r="G65" s="56" t="s">
        <v>54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51</v>
      </c>
      <c r="E76" s="41"/>
      <c r="F76" s="143" t="s">
        <v>52</v>
      </c>
      <c r="G76" s="58" t="s">
        <v>51</v>
      </c>
      <c r="H76" s="41"/>
      <c r="I76" s="41"/>
      <c r="J76" s="144" t="s">
        <v>52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9" t="str">
        <f>E7</f>
        <v>Navýšení výkonu trafostanice M 109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SO 02 - Kiosek M 110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Průmyslový areál Synthesia, a.s. Pardubice-Semtín</v>
      </c>
      <c r="G89" s="38"/>
      <c r="H89" s="38"/>
      <c r="I89" s="32" t="s">
        <v>22</v>
      </c>
      <c r="J89" s="69" t="str">
        <f>IF(J12="","",J12)</f>
        <v>4. 9. 2025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38"/>
      <c r="E91" s="38"/>
      <c r="F91" s="27" t="str">
        <f>E15</f>
        <v>Synthesia, a.s.</v>
      </c>
      <c r="G91" s="38"/>
      <c r="H91" s="38"/>
      <c r="I91" s="32" t="s">
        <v>30</v>
      </c>
      <c r="J91" s="36" t="str">
        <f>E21</f>
        <v>Kovoprojekta Brno a.s.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32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45" t="s">
        <v>119</v>
      </c>
      <c r="D94" s="137"/>
      <c r="E94" s="137"/>
      <c r="F94" s="137"/>
      <c r="G94" s="137"/>
      <c r="H94" s="137"/>
      <c r="I94" s="137"/>
      <c r="J94" s="146" t="s">
        <v>120</v>
      </c>
      <c r="K94" s="137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47" t="s">
        <v>121</v>
      </c>
      <c r="D96" s="38"/>
      <c r="E96" s="38"/>
      <c r="F96" s="38"/>
      <c r="G96" s="38"/>
      <c r="H96" s="38"/>
      <c r="I96" s="38"/>
      <c r="J96" s="96">
        <f>J122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122</v>
      </c>
    </row>
    <row r="97" s="9" customFormat="1" ht="24.96" customHeight="1">
      <c r="A97" s="9"/>
      <c r="B97" s="148"/>
      <c r="C97" s="9"/>
      <c r="D97" s="149" t="s">
        <v>123</v>
      </c>
      <c r="E97" s="150"/>
      <c r="F97" s="150"/>
      <c r="G97" s="150"/>
      <c r="H97" s="150"/>
      <c r="I97" s="150"/>
      <c r="J97" s="151">
        <f>J123</f>
        <v>0</v>
      </c>
      <c r="K97" s="9"/>
      <c r="L97" s="14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2"/>
      <c r="C98" s="10"/>
      <c r="D98" s="153" t="s">
        <v>124</v>
      </c>
      <c r="E98" s="154"/>
      <c r="F98" s="154"/>
      <c r="G98" s="154"/>
      <c r="H98" s="154"/>
      <c r="I98" s="154"/>
      <c r="J98" s="155">
        <f>J124</f>
        <v>0</v>
      </c>
      <c r="K98" s="10"/>
      <c r="L98" s="15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48"/>
      <c r="C99" s="9"/>
      <c r="D99" s="149" t="s">
        <v>142</v>
      </c>
      <c r="E99" s="150"/>
      <c r="F99" s="150"/>
      <c r="G99" s="150"/>
      <c r="H99" s="150"/>
      <c r="I99" s="150"/>
      <c r="J99" s="151">
        <f>J134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1205</v>
      </c>
      <c r="E100" s="154"/>
      <c r="F100" s="154"/>
      <c r="G100" s="154"/>
      <c r="H100" s="154"/>
      <c r="I100" s="154"/>
      <c r="J100" s="155">
        <f>J135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1397</v>
      </c>
      <c r="E101" s="154"/>
      <c r="F101" s="154"/>
      <c r="G101" s="154"/>
      <c r="H101" s="154"/>
      <c r="I101" s="154"/>
      <c r="J101" s="155">
        <f>J184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1398</v>
      </c>
      <c r="E102" s="154"/>
      <c r="F102" s="154"/>
      <c r="G102" s="154"/>
      <c r="H102" s="154"/>
      <c r="I102" s="154"/>
      <c r="J102" s="155">
        <f>J185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38"/>
      <c r="D103" s="38"/>
      <c r="E103" s="38"/>
      <c r="F103" s="38"/>
      <c r="G103" s="38"/>
      <c r="H103" s="38"/>
      <c r="I103" s="38"/>
      <c r="J103" s="38"/>
      <c r="K103" s="38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55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145</v>
      </c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38"/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38"/>
      <c r="D112" s="38"/>
      <c r="E112" s="129" t="str">
        <f>E7</f>
        <v>Navýšení výkonu trafostanice M 109</v>
      </c>
      <c r="F112" s="32"/>
      <c r="G112" s="32"/>
      <c r="H112" s="32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114</v>
      </c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38"/>
      <c r="D114" s="38"/>
      <c r="E114" s="67" t="str">
        <f>E9</f>
        <v>SO 02 - Kiosek M 110</v>
      </c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38"/>
      <c r="E116" s="38"/>
      <c r="F116" s="27" t="str">
        <f>F12</f>
        <v>Průmyslový areál Synthesia, a.s. Pardubice-Semtín</v>
      </c>
      <c r="G116" s="38"/>
      <c r="H116" s="38"/>
      <c r="I116" s="32" t="s">
        <v>22</v>
      </c>
      <c r="J116" s="69" t="str">
        <f>IF(J12="","",J12)</f>
        <v>4. 9. 2025</v>
      </c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24</v>
      </c>
      <c r="D118" s="38"/>
      <c r="E118" s="38"/>
      <c r="F118" s="27" t="str">
        <f>E15</f>
        <v>Synthesia, a.s.</v>
      </c>
      <c r="G118" s="38"/>
      <c r="H118" s="38"/>
      <c r="I118" s="32" t="s">
        <v>30</v>
      </c>
      <c r="J118" s="36" t="str">
        <f>E21</f>
        <v>Kovoprojekta Brno a.s.</v>
      </c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38"/>
      <c r="E119" s="38"/>
      <c r="F119" s="27" t="str">
        <f>IF(E18="","",E18)</f>
        <v>Vyplň údaj</v>
      </c>
      <c r="G119" s="38"/>
      <c r="H119" s="38"/>
      <c r="I119" s="32" t="s">
        <v>32</v>
      </c>
      <c r="J119" s="36" t="str">
        <f>E24</f>
        <v xml:space="preserve"> 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56"/>
      <c r="B121" s="157"/>
      <c r="C121" s="158" t="s">
        <v>146</v>
      </c>
      <c r="D121" s="159" t="s">
        <v>61</v>
      </c>
      <c r="E121" s="159" t="s">
        <v>57</v>
      </c>
      <c r="F121" s="159" t="s">
        <v>58</v>
      </c>
      <c r="G121" s="159" t="s">
        <v>147</v>
      </c>
      <c r="H121" s="159" t="s">
        <v>148</v>
      </c>
      <c r="I121" s="159" t="s">
        <v>149</v>
      </c>
      <c r="J121" s="160" t="s">
        <v>120</v>
      </c>
      <c r="K121" s="161" t="s">
        <v>150</v>
      </c>
      <c r="L121" s="162"/>
      <c r="M121" s="86" t="s">
        <v>1</v>
      </c>
      <c r="N121" s="87" t="s">
        <v>40</v>
      </c>
      <c r="O121" s="87" t="s">
        <v>151</v>
      </c>
      <c r="P121" s="87" t="s">
        <v>152</v>
      </c>
      <c r="Q121" s="87" t="s">
        <v>153</v>
      </c>
      <c r="R121" s="87" t="s">
        <v>154</v>
      </c>
      <c r="S121" s="87" t="s">
        <v>155</v>
      </c>
      <c r="T121" s="88" t="s">
        <v>156</v>
      </c>
      <c r="U121" s="156"/>
      <c r="V121" s="156"/>
      <c r="W121" s="156"/>
      <c r="X121" s="156"/>
      <c r="Y121" s="156"/>
      <c r="Z121" s="156"/>
      <c r="AA121" s="156"/>
      <c r="AB121" s="156"/>
      <c r="AC121" s="156"/>
      <c r="AD121" s="156"/>
      <c r="AE121" s="156"/>
    </row>
    <row r="122" s="2" customFormat="1" ht="22.8" customHeight="1">
      <c r="A122" s="38"/>
      <c r="B122" s="39"/>
      <c r="C122" s="93" t="s">
        <v>157</v>
      </c>
      <c r="D122" s="38"/>
      <c r="E122" s="38"/>
      <c r="F122" s="38"/>
      <c r="G122" s="38"/>
      <c r="H122" s="38"/>
      <c r="I122" s="38"/>
      <c r="J122" s="163">
        <f>BK122</f>
        <v>0</v>
      </c>
      <c r="K122" s="38"/>
      <c r="L122" s="39"/>
      <c r="M122" s="89"/>
      <c r="N122" s="73"/>
      <c r="O122" s="90"/>
      <c r="P122" s="164">
        <f>P123+P134</f>
        <v>0</v>
      </c>
      <c r="Q122" s="90"/>
      <c r="R122" s="164">
        <f>R123+R134</f>
        <v>19.987549999999999</v>
      </c>
      <c r="S122" s="90"/>
      <c r="T122" s="165">
        <f>T123+T134</f>
        <v>1.1000000000000001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9" t="s">
        <v>75</v>
      </c>
      <c r="AU122" s="19" t="s">
        <v>122</v>
      </c>
      <c r="BK122" s="166">
        <f>BK123+BK134</f>
        <v>0</v>
      </c>
    </row>
    <row r="123" s="12" customFormat="1" ht="25.92" customHeight="1">
      <c r="A123" s="12"/>
      <c r="B123" s="167"/>
      <c r="C123" s="12"/>
      <c r="D123" s="168" t="s">
        <v>75</v>
      </c>
      <c r="E123" s="169" t="s">
        <v>158</v>
      </c>
      <c r="F123" s="169" t="s">
        <v>159</v>
      </c>
      <c r="G123" s="12"/>
      <c r="H123" s="12"/>
      <c r="I123" s="170"/>
      <c r="J123" s="171">
        <f>BK123</f>
        <v>0</v>
      </c>
      <c r="K123" s="12"/>
      <c r="L123" s="167"/>
      <c r="M123" s="172"/>
      <c r="N123" s="173"/>
      <c r="O123" s="173"/>
      <c r="P123" s="174">
        <f>P124</f>
        <v>0</v>
      </c>
      <c r="Q123" s="173"/>
      <c r="R123" s="174">
        <f>R124</f>
        <v>0.021799999999999996</v>
      </c>
      <c r="S123" s="173"/>
      <c r="T123" s="175">
        <f>T124</f>
        <v>1.1000000000000001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8" t="s">
        <v>83</v>
      </c>
      <c r="AT123" s="176" t="s">
        <v>75</v>
      </c>
      <c r="AU123" s="176" t="s">
        <v>76</v>
      </c>
      <c r="AY123" s="168" t="s">
        <v>160</v>
      </c>
      <c r="BK123" s="177">
        <f>BK124</f>
        <v>0</v>
      </c>
    </row>
    <row r="124" s="12" customFormat="1" ht="22.8" customHeight="1">
      <c r="A124" s="12"/>
      <c r="B124" s="167"/>
      <c r="C124" s="12"/>
      <c r="D124" s="168" t="s">
        <v>75</v>
      </c>
      <c r="E124" s="178" t="s">
        <v>83</v>
      </c>
      <c r="F124" s="178" t="s">
        <v>161</v>
      </c>
      <c r="G124" s="12"/>
      <c r="H124" s="12"/>
      <c r="I124" s="170"/>
      <c r="J124" s="179">
        <f>BK124</f>
        <v>0</v>
      </c>
      <c r="K124" s="12"/>
      <c r="L124" s="167"/>
      <c r="M124" s="172"/>
      <c r="N124" s="173"/>
      <c r="O124" s="173"/>
      <c r="P124" s="174">
        <f>SUM(P125:P133)</f>
        <v>0</v>
      </c>
      <c r="Q124" s="173"/>
      <c r="R124" s="174">
        <f>SUM(R125:R133)</f>
        <v>0.021799999999999996</v>
      </c>
      <c r="S124" s="173"/>
      <c r="T124" s="175">
        <f>SUM(T125:T133)</f>
        <v>1.1000000000000001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8" t="s">
        <v>83</v>
      </c>
      <c r="AT124" s="176" t="s">
        <v>75</v>
      </c>
      <c r="AU124" s="176" t="s">
        <v>83</v>
      </c>
      <c r="AY124" s="168" t="s">
        <v>160</v>
      </c>
      <c r="BK124" s="177">
        <f>SUM(BK125:BK133)</f>
        <v>0</v>
      </c>
    </row>
    <row r="125" s="2" customFormat="1" ht="24.15" customHeight="1">
      <c r="A125" s="38"/>
      <c r="B125" s="180"/>
      <c r="C125" s="181" t="s">
        <v>83</v>
      </c>
      <c r="D125" s="181" t="s">
        <v>162</v>
      </c>
      <c r="E125" s="182" t="s">
        <v>1399</v>
      </c>
      <c r="F125" s="183" t="s">
        <v>1400</v>
      </c>
      <c r="G125" s="184" t="s">
        <v>294</v>
      </c>
      <c r="H125" s="185">
        <v>40</v>
      </c>
      <c r="I125" s="186"/>
      <c r="J125" s="187">
        <f>ROUND(I125*H125,2)</f>
        <v>0</v>
      </c>
      <c r="K125" s="188"/>
      <c r="L125" s="39"/>
      <c r="M125" s="189" t="s">
        <v>1</v>
      </c>
      <c r="N125" s="190" t="s">
        <v>41</v>
      </c>
      <c r="O125" s="77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93" t="s">
        <v>83</v>
      </c>
      <c r="AT125" s="193" t="s">
        <v>162</v>
      </c>
      <c r="AU125" s="193" t="s">
        <v>85</v>
      </c>
      <c r="AY125" s="19" t="s">
        <v>160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9" t="s">
        <v>83</v>
      </c>
      <c r="BK125" s="194">
        <f>ROUND(I125*H125,2)</f>
        <v>0</v>
      </c>
      <c r="BL125" s="19" t="s">
        <v>83</v>
      </c>
      <c r="BM125" s="193" t="s">
        <v>1401</v>
      </c>
    </row>
    <row r="126" s="2" customFormat="1" ht="24.15" customHeight="1">
      <c r="A126" s="38"/>
      <c r="B126" s="180"/>
      <c r="C126" s="181" t="s">
        <v>85</v>
      </c>
      <c r="D126" s="181" t="s">
        <v>162</v>
      </c>
      <c r="E126" s="182" t="s">
        <v>1402</v>
      </c>
      <c r="F126" s="183" t="s">
        <v>1403</v>
      </c>
      <c r="G126" s="184" t="s">
        <v>294</v>
      </c>
      <c r="H126" s="185">
        <v>40</v>
      </c>
      <c r="I126" s="186"/>
      <c r="J126" s="187">
        <f>ROUND(I126*H126,2)</f>
        <v>0</v>
      </c>
      <c r="K126" s="188"/>
      <c r="L126" s="39"/>
      <c r="M126" s="189" t="s">
        <v>1</v>
      </c>
      <c r="N126" s="190" t="s">
        <v>41</v>
      </c>
      <c r="O126" s="77"/>
      <c r="P126" s="191">
        <f>O126*H126</f>
        <v>0</v>
      </c>
      <c r="Q126" s="191">
        <v>0</v>
      </c>
      <c r="R126" s="191">
        <f>Q126*H126</f>
        <v>0</v>
      </c>
      <c r="S126" s="191">
        <v>0</v>
      </c>
      <c r="T126" s="19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93" t="s">
        <v>83</v>
      </c>
      <c r="AT126" s="193" t="s">
        <v>162</v>
      </c>
      <c r="AU126" s="193" t="s">
        <v>85</v>
      </c>
      <c r="AY126" s="19" t="s">
        <v>160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19" t="s">
        <v>83</v>
      </c>
      <c r="BK126" s="194">
        <f>ROUND(I126*H126,2)</f>
        <v>0</v>
      </c>
      <c r="BL126" s="19" t="s">
        <v>83</v>
      </c>
      <c r="BM126" s="193" t="s">
        <v>1404</v>
      </c>
    </row>
    <row r="127" s="2" customFormat="1" ht="24.15" customHeight="1">
      <c r="A127" s="38"/>
      <c r="B127" s="180"/>
      <c r="C127" s="181" t="s">
        <v>185</v>
      </c>
      <c r="D127" s="181" t="s">
        <v>162</v>
      </c>
      <c r="E127" s="182" t="s">
        <v>1405</v>
      </c>
      <c r="F127" s="183" t="s">
        <v>1406</v>
      </c>
      <c r="G127" s="184" t="s">
        <v>294</v>
      </c>
      <c r="H127" s="185">
        <v>40</v>
      </c>
      <c r="I127" s="186"/>
      <c r="J127" s="187">
        <f>ROUND(I127*H127,2)</f>
        <v>0</v>
      </c>
      <c r="K127" s="188"/>
      <c r="L127" s="39"/>
      <c r="M127" s="189" t="s">
        <v>1</v>
      </c>
      <c r="N127" s="190" t="s">
        <v>41</v>
      </c>
      <c r="O127" s="77"/>
      <c r="P127" s="191">
        <f>O127*H127</f>
        <v>0</v>
      </c>
      <c r="Q127" s="191">
        <v>0</v>
      </c>
      <c r="R127" s="191">
        <f>Q127*H127</f>
        <v>0</v>
      </c>
      <c r="S127" s="191">
        <v>0</v>
      </c>
      <c r="T127" s="19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93" t="s">
        <v>83</v>
      </c>
      <c r="AT127" s="193" t="s">
        <v>162</v>
      </c>
      <c r="AU127" s="193" t="s">
        <v>85</v>
      </c>
      <c r="AY127" s="19" t="s">
        <v>160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19" t="s">
        <v>83</v>
      </c>
      <c r="BK127" s="194">
        <f>ROUND(I127*H127,2)</f>
        <v>0</v>
      </c>
      <c r="BL127" s="19" t="s">
        <v>83</v>
      </c>
      <c r="BM127" s="193" t="s">
        <v>1407</v>
      </c>
    </row>
    <row r="128" s="2" customFormat="1" ht="24.15" customHeight="1">
      <c r="A128" s="38"/>
      <c r="B128" s="180"/>
      <c r="C128" s="181" t="s">
        <v>166</v>
      </c>
      <c r="D128" s="181" t="s">
        <v>162</v>
      </c>
      <c r="E128" s="182" t="s">
        <v>1408</v>
      </c>
      <c r="F128" s="183" t="s">
        <v>1409</v>
      </c>
      <c r="G128" s="184" t="s">
        <v>294</v>
      </c>
      <c r="H128" s="185">
        <v>40</v>
      </c>
      <c r="I128" s="186"/>
      <c r="J128" s="187">
        <f>ROUND(I128*H128,2)</f>
        <v>0</v>
      </c>
      <c r="K128" s="188"/>
      <c r="L128" s="39"/>
      <c r="M128" s="189" t="s">
        <v>1</v>
      </c>
      <c r="N128" s="190" t="s">
        <v>41</v>
      </c>
      <c r="O128" s="77"/>
      <c r="P128" s="191">
        <f>O128*H128</f>
        <v>0</v>
      </c>
      <c r="Q128" s="191">
        <v>0</v>
      </c>
      <c r="R128" s="191">
        <f>Q128*H128</f>
        <v>0</v>
      </c>
      <c r="S128" s="191">
        <v>0</v>
      </c>
      <c r="T128" s="19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93" t="s">
        <v>83</v>
      </c>
      <c r="AT128" s="193" t="s">
        <v>162</v>
      </c>
      <c r="AU128" s="193" t="s">
        <v>85</v>
      </c>
      <c r="AY128" s="19" t="s">
        <v>160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19" t="s">
        <v>83</v>
      </c>
      <c r="BK128" s="194">
        <f>ROUND(I128*H128,2)</f>
        <v>0</v>
      </c>
      <c r="BL128" s="19" t="s">
        <v>83</v>
      </c>
      <c r="BM128" s="193" t="s">
        <v>1410</v>
      </c>
    </row>
    <row r="129" s="2" customFormat="1" ht="24.15" customHeight="1">
      <c r="A129" s="38"/>
      <c r="B129" s="180"/>
      <c r="C129" s="227" t="s">
        <v>318</v>
      </c>
      <c r="D129" s="227" t="s">
        <v>329</v>
      </c>
      <c r="E129" s="228" t="s">
        <v>1411</v>
      </c>
      <c r="F129" s="229" t="s">
        <v>1412</v>
      </c>
      <c r="G129" s="230" t="s">
        <v>294</v>
      </c>
      <c r="H129" s="231">
        <v>70</v>
      </c>
      <c r="I129" s="232"/>
      <c r="J129" s="233">
        <f>ROUND(I129*H129,2)</f>
        <v>0</v>
      </c>
      <c r="K129" s="234"/>
      <c r="L129" s="235"/>
      <c r="M129" s="236" t="s">
        <v>1</v>
      </c>
      <c r="N129" s="237" t="s">
        <v>41</v>
      </c>
      <c r="O129" s="77"/>
      <c r="P129" s="191">
        <f>O129*H129</f>
        <v>0</v>
      </c>
      <c r="Q129" s="191">
        <v>0.00025999999999999998</v>
      </c>
      <c r="R129" s="191">
        <f>Q129*H129</f>
        <v>0.018199999999999997</v>
      </c>
      <c r="S129" s="191">
        <v>0</v>
      </c>
      <c r="T129" s="19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93" t="s">
        <v>85</v>
      </c>
      <c r="AT129" s="193" t="s">
        <v>329</v>
      </c>
      <c r="AU129" s="193" t="s">
        <v>85</v>
      </c>
      <c r="AY129" s="19" t="s">
        <v>160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9" t="s">
        <v>83</v>
      </c>
      <c r="BK129" s="194">
        <f>ROUND(I129*H129,2)</f>
        <v>0</v>
      </c>
      <c r="BL129" s="19" t="s">
        <v>83</v>
      </c>
      <c r="BM129" s="193" t="s">
        <v>1413</v>
      </c>
    </row>
    <row r="130" s="2" customFormat="1" ht="24.15" customHeight="1">
      <c r="A130" s="38"/>
      <c r="B130" s="180"/>
      <c r="C130" s="181" t="s">
        <v>176</v>
      </c>
      <c r="D130" s="181" t="s">
        <v>162</v>
      </c>
      <c r="E130" s="182" t="s">
        <v>1414</v>
      </c>
      <c r="F130" s="183" t="s">
        <v>1415</v>
      </c>
      <c r="G130" s="184" t="s">
        <v>294</v>
      </c>
      <c r="H130" s="185">
        <v>40</v>
      </c>
      <c r="I130" s="186"/>
      <c r="J130" s="187">
        <f>ROUND(I130*H130,2)</f>
        <v>0</v>
      </c>
      <c r="K130" s="188"/>
      <c r="L130" s="39"/>
      <c r="M130" s="189" t="s">
        <v>1</v>
      </c>
      <c r="N130" s="190" t="s">
        <v>41</v>
      </c>
      <c r="O130" s="77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93" t="s">
        <v>83</v>
      </c>
      <c r="AT130" s="193" t="s">
        <v>162</v>
      </c>
      <c r="AU130" s="193" t="s">
        <v>85</v>
      </c>
      <c r="AY130" s="19" t="s">
        <v>160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19" t="s">
        <v>83</v>
      </c>
      <c r="BK130" s="194">
        <f>ROUND(I130*H130,2)</f>
        <v>0</v>
      </c>
      <c r="BL130" s="19" t="s">
        <v>83</v>
      </c>
      <c r="BM130" s="193" t="s">
        <v>1416</v>
      </c>
    </row>
    <row r="131" s="2" customFormat="1" ht="33" customHeight="1">
      <c r="A131" s="38"/>
      <c r="B131" s="180"/>
      <c r="C131" s="181" t="s">
        <v>191</v>
      </c>
      <c r="D131" s="181" t="s">
        <v>162</v>
      </c>
      <c r="E131" s="182" t="s">
        <v>1417</v>
      </c>
      <c r="F131" s="183" t="s">
        <v>1418</v>
      </c>
      <c r="G131" s="184" t="s">
        <v>179</v>
      </c>
      <c r="H131" s="185">
        <v>16</v>
      </c>
      <c r="I131" s="186"/>
      <c r="J131" s="187">
        <f>ROUND(I131*H131,2)</f>
        <v>0</v>
      </c>
      <c r="K131" s="188"/>
      <c r="L131" s="39"/>
      <c r="M131" s="189" t="s">
        <v>1</v>
      </c>
      <c r="N131" s="190" t="s">
        <v>41</v>
      </c>
      <c r="O131" s="77"/>
      <c r="P131" s="191">
        <f>O131*H131</f>
        <v>0</v>
      </c>
      <c r="Q131" s="191">
        <v>0</v>
      </c>
      <c r="R131" s="191">
        <f>Q131*H131</f>
        <v>0</v>
      </c>
      <c r="S131" s="191">
        <v>0</v>
      </c>
      <c r="T131" s="19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93" t="s">
        <v>83</v>
      </c>
      <c r="AT131" s="193" t="s">
        <v>162</v>
      </c>
      <c r="AU131" s="193" t="s">
        <v>85</v>
      </c>
      <c r="AY131" s="19" t="s">
        <v>160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19" t="s">
        <v>83</v>
      </c>
      <c r="BK131" s="194">
        <f>ROUND(I131*H131,2)</f>
        <v>0</v>
      </c>
      <c r="BL131" s="19" t="s">
        <v>83</v>
      </c>
      <c r="BM131" s="193" t="s">
        <v>1419</v>
      </c>
    </row>
    <row r="132" s="2" customFormat="1" ht="16.5" customHeight="1">
      <c r="A132" s="38"/>
      <c r="B132" s="180"/>
      <c r="C132" s="181" t="s">
        <v>332</v>
      </c>
      <c r="D132" s="181" t="s">
        <v>162</v>
      </c>
      <c r="E132" s="182" t="s">
        <v>1420</v>
      </c>
      <c r="F132" s="183" t="s">
        <v>1421</v>
      </c>
      <c r="G132" s="184" t="s">
        <v>294</v>
      </c>
      <c r="H132" s="185">
        <v>40</v>
      </c>
      <c r="I132" s="186"/>
      <c r="J132" s="187">
        <f>ROUND(I132*H132,2)</f>
        <v>0</v>
      </c>
      <c r="K132" s="188"/>
      <c r="L132" s="39"/>
      <c r="M132" s="189" t="s">
        <v>1</v>
      </c>
      <c r="N132" s="190" t="s">
        <v>41</v>
      </c>
      <c r="O132" s="77"/>
      <c r="P132" s="191">
        <f>O132*H132</f>
        <v>0</v>
      </c>
      <c r="Q132" s="191">
        <v>9.0000000000000006E-05</v>
      </c>
      <c r="R132" s="191">
        <f>Q132*H132</f>
        <v>0.0036000000000000003</v>
      </c>
      <c r="S132" s="191">
        <v>0</v>
      </c>
      <c r="T132" s="19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93" t="s">
        <v>1145</v>
      </c>
      <c r="AT132" s="193" t="s">
        <v>162</v>
      </c>
      <c r="AU132" s="193" t="s">
        <v>85</v>
      </c>
      <c r="AY132" s="19" t="s">
        <v>160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19" t="s">
        <v>83</v>
      </c>
      <c r="BK132" s="194">
        <f>ROUND(I132*H132,2)</f>
        <v>0</v>
      </c>
      <c r="BL132" s="19" t="s">
        <v>1145</v>
      </c>
      <c r="BM132" s="193" t="s">
        <v>1422</v>
      </c>
    </row>
    <row r="133" s="2" customFormat="1" ht="16.5" customHeight="1">
      <c r="A133" s="38"/>
      <c r="B133" s="180"/>
      <c r="C133" s="181" t="s">
        <v>196</v>
      </c>
      <c r="D133" s="181" t="s">
        <v>162</v>
      </c>
      <c r="E133" s="182" t="s">
        <v>1423</v>
      </c>
      <c r="F133" s="183" t="s">
        <v>1424</v>
      </c>
      <c r="G133" s="184" t="s">
        <v>179</v>
      </c>
      <c r="H133" s="185">
        <v>0.5</v>
      </c>
      <c r="I133" s="186"/>
      <c r="J133" s="187">
        <f>ROUND(I133*H133,2)</f>
        <v>0</v>
      </c>
      <c r="K133" s="188"/>
      <c r="L133" s="39"/>
      <c r="M133" s="189" t="s">
        <v>1</v>
      </c>
      <c r="N133" s="190" t="s">
        <v>41</v>
      </c>
      <c r="O133" s="77"/>
      <c r="P133" s="191">
        <f>O133*H133</f>
        <v>0</v>
      </c>
      <c r="Q133" s="191">
        <v>0</v>
      </c>
      <c r="R133" s="191">
        <f>Q133*H133</f>
        <v>0</v>
      </c>
      <c r="S133" s="191">
        <v>2.2000000000000002</v>
      </c>
      <c r="T133" s="192">
        <f>S133*H133</f>
        <v>1.1000000000000001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3" t="s">
        <v>83</v>
      </c>
      <c r="AT133" s="193" t="s">
        <v>162</v>
      </c>
      <c r="AU133" s="193" t="s">
        <v>85</v>
      </c>
      <c r="AY133" s="19" t="s">
        <v>160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19" t="s">
        <v>83</v>
      </c>
      <c r="BK133" s="194">
        <f>ROUND(I133*H133,2)</f>
        <v>0</v>
      </c>
      <c r="BL133" s="19" t="s">
        <v>83</v>
      </c>
      <c r="BM133" s="193" t="s">
        <v>1425</v>
      </c>
    </row>
    <row r="134" s="12" customFormat="1" ht="25.92" customHeight="1">
      <c r="A134" s="12"/>
      <c r="B134" s="167"/>
      <c r="C134" s="12"/>
      <c r="D134" s="168" t="s">
        <v>75</v>
      </c>
      <c r="E134" s="169" t="s">
        <v>329</v>
      </c>
      <c r="F134" s="169" t="s">
        <v>1139</v>
      </c>
      <c r="G134" s="12"/>
      <c r="H134" s="12"/>
      <c r="I134" s="170"/>
      <c r="J134" s="171">
        <f>BK134</f>
        <v>0</v>
      </c>
      <c r="K134" s="12"/>
      <c r="L134" s="167"/>
      <c r="M134" s="172"/>
      <c r="N134" s="173"/>
      <c r="O134" s="173"/>
      <c r="P134" s="174">
        <f>P135+P184+P185</f>
        <v>0</v>
      </c>
      <c r="Q134" s="173"/>
      <c r="R134" s="174">
        <f>R135+R184+R185</f>
        <v>19.96575</v>
      </c>
      <c r="S134" s="173"/>
      <c r="T134" s="175">
        <f>T135+T184+T185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8" t="s">
        <v>185</v>
      </c>
      <c r="AT134" s="176" t="s">
        <v>75</v>
      </c>
      <c r="AU134" s="176" t="s">
        <v>76</v>
      </c>
      <c r="AY134" s="168" t="s">
        <v>160</v>
      </c>
      <c r="BK134" s="177">
        <f>BK135+BK184+BK185</f>
        <v>0</v>
      </c>
    </row>
    <row r="135" s="12" customFormat="1" ht="22.8" customHeight="1">
      <c r="A135" s="12"/>
      <c r="B135" s="167"/>
      <c r="C135" s="12"/>
      <c r="D135" s="168" t="s">
        <v>75</v>
      </c>
      <c r="E135" s="178" t="s">
        <v>1327</v>
      </c>
      <c r="F135" s="178" t="s">
        <v>1328</v>
      </c>
      <c r="G135" s="12"/>
      <c r="H135" s="12"/>
      <c r="I135" s="170"/>
      <c r="J135" s="179">
        <f>BK135</f>
        <v>0</v>
      </c>
      <c r="K135" s="12"/>
      <c r="L135" s="167"/>
      <c r="M135" s="172"/>
      <c r="N135" s="173"/>
      <c r="O135" s="173"/>
      <c r="P135" s="174">
        <f>SUM(P136:P183)</f>
        <v>0</v>
      </c>
      <c r="Q135" s="173"/>
      <c r="R135" s="174">
        <f>SUM(R136:R183)</f>
        <v>19.96575</v>
      </c>
      <c r="S135" s="173"/>
      <c r="T135" s="175">
        <f>SUM(T136:T183)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68" t="s">
        <v>185</v>
      </c>
      <c r="AT135" s="176" t="s">
        <v>75</v>
      </c>
      <c r="AU135" s="176" t="s">
        <v>83</v>
      </c>
      <c r="AY135" s="168" t="s">
        <v>160</v>
      </c>
      <c r="BK135" s="177">
        <f>SUM(BK136:BK183)</f>
        <v>0</v>
      </c>
    </row>
    <row r="136" s="2" customFormat="1" ht="37.8" customHeight="1">
      <c r="A136" s="38"/>
      <c r="B136" s="180"/>
      <c r="C136" s="227" t="s">
        <v>202</v>
      </c>
      <c r="D136" s="227" t="s">
        <v>329</v>
      </c>
      <c r="E136" s="228" t="s">
        <v>1426</v>
      </c>
      <c r="F136" s="229" t="s">
        <v>1427</v>
      </c>
      <c r="G136" s="230" t="s">
        <v>261</v>
      </c>
      <c r="H136" s="231">
        <v>1</v>
      </c>
      <c r="I136" s="232"/>
      <c r="J136" s="233">
        <f>ROUND(I136*H136,2)</f>
        <v>0</v>
      </c>
      <c r="K136" s="234"/>
      <c r="L136" s="235"/>
      <c r="M136" s="236" t="s">
        <v>1</v>
      </c>
      <c r="N136" s="237" t="s">
        <v>41</v>
      </c>
      <c r="O136" s="77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93" t="s">
        <v>421</v>
      </c>
      <c r="AT136" s="193" t="s">
        <v>329</v>
      </c>
      <c r="AU136" s="193" t="s">
        <v>85</v>
      </c>
      <c r="AY136" s="19" t="s">
        <v>160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9" t="s">
        <v>83</v>
      </c>
      <c r="BK136" s="194">
        <f>ROUND(I136*H136,2)</f>
        <v>0</v>
      </c>
      <c r="BL136" s="19" t="s">
        <v>1145</v>
      </c>
      <c r="BM136" s="193" t="s">
        <v>1428</v>
      </c>
    </row>
    <row r="137" s="2" customFormat="1" ht="24.15" customHeight="1">
      <c r="A137" s="38"/>
      <c r="B137" s="180"/>
      <c r="C137" s="181" t="s">
        <v>1237</v>
      </c>
      <c r="D137" s="181" t="s">
        <v>162</v>
      </c>
      <c r="E137" s="182" t="s">
        <v>1429</v>
      </c>
      <c r="F137" s="183" t="s">
        <v>1430</v>
      </c>
      <c r="G137" s="184" t="s">
        <v>261</v>
      </c>
      <c r="H137" s="185">
        <v>1</v>
      </c>
      <c r="I137" s="186"/>
      <c r="J137" s="187">
        <f>ROUND(I137*H137,2)</f>
        <v>0</v>
      </c>
      <c r="K137" s="188"/>
      <c r="L137" s="39"/>
      <c r="M137" s="189" t="s">
        <v>1</v>
      </c>
      <c r="N137" s="190" t="s">
        <v>41</v>
      </c>
      <c r="O137" s="77"/>
      <c r="P137" s="191">
        <f>O137*H137</f>
        <v>0</v>
      </c>
      <c r="Q137" s="191">
        <v>4.0000000000000003E-05</v>
      </c>
      <c r="R137" s="191">
        <f>Q137*H137</f>
        <v>4.0000000000000003E-05</v>
      </c>
      <c r="S137" s="191">
        <v>0</v>
      </c>
      <c r="T137" s="19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3" t="s">
        <v>1145</v>
      </c>
      <c r="AT137" s="193" t="s">
        <v>162</v>
      </c>
      <c r="AU137" s="193" t="s">
        <v>85</v>
      </c>
      <c r="AY137" s="19" t="s">
        <v>160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9" t="s">
        <v>83</v>
      </c>
      <c r="BK137" s="194">
        <f>ROUND(I137*H137,2)</f>
        <v>0</v>
      </c>
      <c r="BL137" s="19" t="s">
        <v>1145</v>
      </c>
      <c r="BM137" s="193" t="s">
        <v>1431</v>
      </c>
    </row>
    <row r="138" s="2" customFormat="1" ht="21.75" customHeight="1">
      <c r="A138" s="38"/>
      <c r="B138" s="180"/>
      <c r="C138" s="181" t="s">
        <v>8</v>
      </c>
      <c r="D138" s="181" t="s">
        <v>162</v>
      </c>
      <c r="E138" s="182" t="s">
        <v>1432</v>
      </c>
      <c r="F138" s="183" t="s">
        <v>1433</v>
      </c>
      <c r="G138" s="184" t="s">
        <v>165</v>
      </c>
      <c r="H138" s="185">
        <v>40</v>
      </c>
      <c r="I138" s="186"/>
      <c r="J138" s="187">
        <f>ROUND(I138*H138,2)</f>
        <v>0</v>
      </c>
      <c r="K138" s="188"/>
      <c r="L138" s="39"/>
      <c r="M138" s="189" t="s">
        <v>1</v>
      </c>
      <c r="N138" s="190" t="s">
        <v>41</v>
      </c>
      <c r="O138" s="77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93" t="s">
        <v>1145</v>
      </c>
      <c r="AT138" s="193" t="s">
        <v>162</v>
      </c>
      <c r="AU138" s="193" t="s">
        <v>85</v>
      </c>
      <c r="AY138" s="19" t="s">
        <v>160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19" t="s">
        <v>83</v>
      </c>
      <c r="BK138" s="194">
        <f>ROUND(I138*H138,2)</f>
        <v>0</v>
      </c>
      <c r="BL138" s="19" t="s">
        <v>1145</v>
      </c>
      <c r="BM138" s="193" t="s">
        <v>1434</v>
      </c>
    </row>
    <row r="139" s="2" customFormat="1" ht="24.15" customHeight="1">
      <c r="A139" s="38"/>
      <c r="B139" s="180"/>
      <c r="C139" s="181" t="s">
        <v>1244</v>
      </c>
      <c r="D139" s="181" t="s">
        <v>162</v>
      </c>
      <c r="E139" s="182" t="s">
        <v>1435</v>
      </c>
      <c r="F139" s="183" t="s">
        <v>1436</v>
      </c>
      <c r="G139" s="184" t="s">
        <v>179</v>
      </c>
      <c r="H139" s="185">
        <v>48</v>
      </c>
      <c r="I139" s="186"/>
      <c r="J139" s="187">
        <f>ROUND(I139*H139,2)</f>
        <v>0</v>
      </c>
      <c r="K139" s="188"/>
      <c r="L139" s="39"/>
      <c r="M139" s="189" t="s">
        <v>1</v>
      </c>
      <c r="N139" s="190" t="s">
        <v>41</v>
      </c>
      <c r="O139" s="77"/>
      <c r="P139" s="191">
        <f>O139*H139</f>
        <v>0</v>
      </c>
      <c r="Q139" s="191">
        <v>0</v>
      </c>
      <c r="R139" s="191">
        <f>Q139*H139</f>
        <v>0</v>
      </c>
      <c r="S139" s="191">
        <v>0</v>
      </c>
      <c r="T139" s="19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3" t="s">
        <v>1145</v>
      </c>
      <c r="AT139" s="193" t="s">
        <v>162</v>
      </c>
      <c r="AU139" s="193" t="s">
        <v>85</v>
      </c>
      <c r="AY139" s="19" t="s">
        <v>160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9" t="s">
        <v>83</v>
      </c>
      <c r="BK139" s="194">
        <f>ROUND(I139*H139,2)</f>
        <v>0</v>
      </c>
      <c r="BL139" s="19" t="s">
        <v>1145</v>
      </c>
      <c r="BM139" s="193" t="s">
        <v>1437</v>
      </c>
    </row>
    <row r="140" s="2" customFormat="1" ht="24.15" customHeight="1">
      <c r="A140" s="38"/>
      <c r="B140" s="180"/>
      <c r="C140" s="181" t="s">
        <v>272</v>
      </c>
      <c r="D140" s="181" t="s">
        <v>162</v>
      </c>
      <c r="E140" s="182" t="s">
        <v>1438</v>
      </c>
      <c r="F140" s="183" t="s">
        <v>1439</v>
      </c>
      <c r="G140" s="184" t="s">
        <v>179</v>
      </c>
      <c r="H140" s="185">
        <v>30</v>
      </c>
      <c r="I140" s="186"/>
      <c r="J140" s="187">
        <f>ROUND(I140*H140,2)</f>
        <v>0</v>
      </c>
      <c r="K140" s="188"/>
      <c r="L140" s="39"/>
      <c r="M140" s="189" t="s">
        <v>1</v>
      </c>
      <c r="N140" s="190" t="s">
        <v>41</v>
      </c>
      <c r="O140" s="77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93" t="s">
        <v>1145</v>
      </c>
      <c r="AT140" s="193" t="s">
        <v>162</v>
      </c>
      <c r="AU140" s="193" t="s">
        <v>85</v>
      </c>
      <c r="AY140" s="19" t="s">
        <v>160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19" t="s">
        <v>83</v>
      </c>
      <c r="BK140" s="194">
        <f>ROUND(I140*H140,2)</f>
        <v>0</v>
      </c>
      <c r="BL140" s="19" t="s">
        <v>1145</v>
      </c>
      <c r="BM140" s="193" t="s">
        <v>1440</v>
      </c>
    </row>
    <row r="141" s="2" customFormat="1" ht="16.5" customHeight="1">
      <c r="A141" s="38"/>
      <c r="B141" s="180"/>
      <c r="C141" s="181" t="s">
        <v>1251</v>
      </c>
      <c r="D141" s="181" t="s">
        <v>162</v>
      </c>
      <c r="E141" s="182" t="s">
        <v>1441</v>
      </c>
      <c r="F141" s="183" t="s">
        <v>1442</v>
      </c>
      <c r="G141" s="184" t="s">
        <v>261</v>
      </c>
      <c r="H141" s="185">
        <v>1</v>
      </c>
      <c r="I141" s="186"/>
      <c r="J141" s="187">
        <f>ROUND(I141*H141,2)</f>
        <v>0</v>
      </c>
      <c r="K141" s="188"/>
      <c r="L141" s="39"/>
      <c r="M141" s="189" t="s">
        <v>1</v>
      </c>
      <c r="N141" s="190" t="s">
        <v>41</v>
      </c>
      <c r="O141" s="77"/>
      <c r="P141" s="191">
        <f>O141*H141</f>
        <v>0</v>
      </c>
      <c r="Q141" s="191">
        <v>0</v>
      </c>
      <c r="R141" s="191">
        <f>Q141*H141</f>
        <v>0</v>
      </c>
      <c r="S141" s="191">
        <v>0</v>
      </c>
      <c r="T141" s="19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3" t="s">
        <v>1145</v>
      </c>
      <c r="AT141" s="193" t="s">
        <v>162</v>
      </c>
      <c r="AU141" s="193" t="s">
        <v>85</v>
      </c>
      <c r="AY141" s="19" t="s">
        <v>160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9" t="s">
        <v>83</v>
      </c>
      <c r="BK141" s="194">
        <f>ROUND(I141*H141,2)</f>
        <v>0</v>
      </c>
      <c r="BL141" s="19" t="s">
        <v>1145</v>
      </c>
      <c r="BM141" s="193" t="s">
        <v>1443</v>
      </c>
    </row>
    <row r="142" s="2" customFormat="1" ht="16.5" customHeight="1">
      <c r="A142" s="38"/>
      <c r="B142" s="180"/>
      <c r="C142" s="227" t="s">
        <v>561</v>
      </c>
      <c r="D142" s="227" t="s">
        <v>329</v>
      </c>
      <c r="E142" s="228" t="s">
        <v>1444</v>
      </c>
      <c r="F142" s="229" t="s">
        <v>1445</v>
      </c>
      <c r="G142" s="230" t="s">
        <v>205</v>
      </c>
      <c r="H142" s="231">
        <v>16</v>
      </c>
      <c r="I142" s="232"/>
      <c r="J142" s="233">
        <f>ROUND(I142*H142,2)</f>
        <v>0</v>
      </c>
      <c r="K142" s="234"/>
      <c r="L142" s="235"/>
      <c r="M142" s="236" t="s">
        <v>1</v>
      </c>
      <c r="N142" s="237" t="s">
        <v>41</v>
      </c>
      <c r="O142" s="77"/>
      <c r="P142" s="191">
        <f>O142*H142</f>
        <v>0</v>
      </c>
      <c r="Q142" s="191">
        <v>1</v>
      </c>
      <c r="R142" s="191">
        <f>Q142*H142</f>
        <v>16</v>
      </c>
      <c r="S142" s="191">
        <v>0</v>
      </c>
      <c r="T142" s="19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93" t="s">
        <v>1169</v>
      </c>
      <c r="AT142" s="193" t="s">
        <v>329</v>
      </c>
      <c r="AU142" s="193" t="s">
        <v>85</v>
      </c>
      <c r="AY142" s="19" t="s">
        <v>160</v>
      </c>
      <c r="BE142" s="194">
        <f>IF(N142="základní",J142,0)</f>
        <v>0</v>
      </c>
      <c r="BF142" s="194">
        <f>IF(N142="snížená",J142,0)</f>
        <v>0</v>
      </c>
      <c r="BG142" s="194">
        <f>IF(N142="zákl. přenesená",J142,0)</f>
        <v>0</v>
      </c>
      <c r="BH142" s="194">
        <f>IF(N142="sníž. přenesená",J142,0)</f>
        <v>0</v>
      </c>
      <c r="BI142" s="194">
        <f>IF(N142="nulová",J142,0)</f>
        <v>0</v>
      </c>
      <c r="BJ142" s="19" t="s">
        <v>83</v>
      </c>
      <c r="BK142" s="194">
        <f>ROUND(I142*H142,2)</f>
        <v>0</v>
      </c>
      <c r="BL142" s="19" t="s">
        <v>1169</v>
      </c>
      <c r="BM142" s="193" t="s">
        <v>1446</v>
      </c>
    </row>
    <row r="143" s="2" customFormat="1" ht="16.5" customHeight="1">
      <c r="A143" s="38"/>
      <c r="B143" s="180"/>
      <c r="C143" s="181" t="s">
        <v>1258</v>
      </c>
      <c r="D143" s="181" t="s">
        <v>162</v>
      </c>
      <c r="E143" s="182" t="s">
        <v>1447</v>
      </c>
      <c r="F143" s="183" t="s">
        <v>1448</v>
      </c>
      <c r="G143" s="184" t="s">
        <v>165</v>
      </c>
      <c r="H143" s="185">
        <v>40</v>
      </c>
      <c r="I143" s="186"/>
      <c r="J143" s="187">
        <f>ROUND(I143*H143,2)</f>
        <v>0</v>
      </c>
      <c r="K143" s="188"/>
      <c r="L143" s="39"/>
      <c r="M143" s="189" t="s">
        <v>1</v>
      </c>
      <c r="N143" s="190" t="s">
        <v>41</v>
      </c>
      <c r="O143" s="77"/>
      <c r="P143" s="191">
        <f>O143*H143</f>
        <v>0</v>
      </c>
      <c r="Q143" s="191">
        <v>0.083500000000000005</v>
      </c>
      <c r="R143" s="191">
        <f>Q143*H143</f>
        <v>3.3400000000000003</v>
      </c>
      <c r="S143" s="191">
        <v>0</v>
      </c>
      <c r="T143" s="19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3" t="s">
        <v>1145</v>
      </c>
      <c r="AT143" s="193" t="s">
        <v>162</v>
      </c>
      <c r="AU143" s="193" t="s">
        <v>85</v>
      </c>
      <c r="AY143" s="19" t="s">
        <v>160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9" t="s">
        <v>83</v>
      </c>
      <c r="BK143" s="194">
        <f>ROUND(I143*H143,2)</f>
        <v>0</v>
      </c>
      <c r="BL143" s="19" t="s">
        <v>1145</v>
      </c>
      <c r="BM143" s="193" t="s">
        <v>1449</v>
      </c>
    </row>
    <row r="144" s="2" customFormat="1" ht="24.15" customHeight="1">
      <c r="A144" s="38"/>
      <c r="B144" s="180"/>
      <c r="C144" s="181" t="s">
        <v>1262</v>
      </c>
      <c r="D144" s="181" t="s">
        <v>162</v>
      </c>
      <c r="E144" s="182" t="s">
        <v>1450</v>
      </c>
      <c r="F144" s="183" t="s">
        <v>1451</v>
      </c>
      <c r="G144" s="184" t="s">
        <v>165</v>
      </c>
      <c r="H144" s="185">
        <v>7</v>
      </c>
      <c r="I144" s="186"/>
      <c r="J144" s="187">
        <f>ROUND(I144*H144,2)</f>
        <v>0</v>
      </c>
      <c r="K144" s="188"/>
      <c r="L144" s="39"/>
      <c r="M144" s="189" t="s">
        <v>1</v>
      </c>
      <c r="N144" s="190" t="s">
        <v>41</v>
      </c>
      <c r="O144" s="77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3" t="s">
        <v>1145</v>
      </c>
      <c r="AT144" s="193" t="s">
        <v>162</v>
      </c>
      <c r="AU144" s="193" t="s">
        <v>85</v>
      </c>
      <c r="AY144" s="19" t="s">
        <v>160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9" t="s">
        <v>83</v>
      </c>
      <c r="BK144" s="194">
        <f>ROUND(I144*H144,2)</f>
        <v>0</v>
      </c>
      <c r="BL144" s="19" t="s">
        <v>1145</v>
      </c>
      <c r="BM144" s="193" t="s">
        <v>1452</v>
      </c>
    </row>
    <row r="145" s="2" customFormat="1" ht="24.15" customHeight="1">
      <c r="A145" s="38"/>
      <c r="B145" s="180"/>
      <c r="C145" s="227" t="s">
        <v>215</v>
      </c>
      <c r="D145" s="227" t="s">
        <v>329</v>
      </c>
      <c r="E145" s="228" t="s">
        <v>1453</v>
      </c>
      <c r="F145" s="229" t="s">
        <v>1454</v>
      </c>
      <c r="G145" s="230" t="s">
        <v>261</v>
      </c>
      <c r="H145" s="231">
        <v>1</v>
      </c>
      <c r="I145" s="232"/>
      <c r="J145" s="233">
        <f>ROUND(I145*H145,2)</f>
        <v>0</v>
      </c>
      <c r="K145" s="234"/>
      <c r="L145" s="235"/>
      <c r="M145" s="236" t="s">
        <v>1</v>
      </c>
      <c r="N145" s="237" t="s">
        <v>41</v>
      </c>
      <c r="O145" s="77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3" t="s">
        <v>85</v>
      </c>
      <c r="AT145" s="193" t="s">
        <v>329</v>
      </c>
      <c r="AU145" s="193" t="s">
        <v>85</v>
      </c>
      <c r="AY145" s="19" t="s">
        <v>160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9" t="s">
        <v>83</v>
      </c>
      <c r="BK145" s="194">
        <f>ROUND(I145*H145,2)</f>
        <v>0</v>
      </c>
      <c r="BL145" s="19" t="s">
        <v>83</v>
      </c>
      <c r="BM145" s="193" t="s">
        <v>1455</v>
      </c>
    </row>
    <row r="146" s="2" customFormat="1" ht="24.15" customHeight="1">
      <c r="A146" s="38"/>
      <c r="B146" s="180"/>
      <c r="C146" s="181" t="s">
        <v>222</v>
      </c>
      <c r="D146" s="181" t="s">
        <v>162</v>
      </c>
      <c r="E146" s="182" t="s">
        <v>1456</v>
      </c>
      <c r="F146" s="183" t="s">
        <v>1457</v>
      </c>
      <c r="G146" s="184" t="s">
        <v>261</v>
      </c>
      <c r="H146" s="185">
        <v>1</v>
      </c>
      <c r="I146" s="186"/>
      <c r="J146" s="187">
        <f>ROUND(I146*H146,2)</f>
        <v>0</v>
      </c>
      <c r="K146" s="188"/>
      <c r="L146" s="39"/>
      <c r="M146" s="189" t="s">
        <v>1</v>
      </c>
      <c r="N146" s="190" t="s">
        <v>41</v>
      </c>
      <c r="O146" s="77"/>
      <c r="P146" s="191">
        <f>O146*H146</f>
        <v>0</v>
      </c>
      <c r="Q146" s="191">
        <v>0</v>
      </c>
      <c r="R146" s="191">
        <f>Q146*H146</f>
        <v>0</v>
      </c>
      <c r="S146" s="191">
        <v>0</v>
      </c>
      <c r="T146" s="19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93" t="s">
        <v>83</v>
      </c>
      <c r="AT146" s="193" t="s">
        <v>162</v>
      </c>
      <c r="AU146" s="193" t="s">
        <v>85</v>
      </c>
      <c r="AY146" s="19" t="s">
        <v>160</v>
      </c>
      <c r="BE146" s="194">
        <f>IF(N146="základní",J146,0)</f>
        <v>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19" t="s">
        <v>83</v>
      </c>
      <c r="BK146" s="194">
        <f>ROUND(I146*H146,2)</f>
        <v>0</v>
      </c>
      <c r="BL146" s="19" t="s">
        <v>83</v>
      </c>
      <c r="BM146" s="193" t="s">
        <v>1458</v>
      </c>
    </row>
    <row r="147" s="2" customFormat="1" ht="16.5" customHeight="1">
      <c r="A147" s="38"/>
      <c r="B147" s="180"/>
      <c r="C147" s="227" t="s">
        <v>7</v>
      </c>
      <c r="D147" s="227" t="s">
        <v>329</v>
      </c>
      <c r="E147" s="228" t="s">
        <v>1459</v>
      </c>
      <c r="F147" s="229" t="s">
        <v>1460</v>
      </c>
      <c r="G147" s="230" t="s">
        <v>261</v>
      </c>
      <c r="H147" s="231">
        <v>2</v>
      </c>
      <c r="I147" s="232"/>
      <c r="J147" s="233">
        <f>ROUND(I147*H147,2)</f>
        <v>0</v>
      </c>
      <c r="K147" s="234"/>
      <c r="L147" s="235"/>
      <c r="M147" s="236" t="s">
        <v>1</v>
      </c>
      <c r="N147" s="237" t="s">
        <v>41</v>
      </c>
      <c r="O147" s="77"/>
      <c r="P147" s="191">
        <f>O147*H147</f>
        <v>0</v>
      </c>
      <c r="Q147" s="191">
        <v>0</v>
      </c>
      <c r="R147" s="191">
        <f>Q147*H147</f>
        <v>0</v>
      </c>
      <c r="S147" s="191">
        <v>0</v>
      </c>
      <c r="T147" s="19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3" t="s">
        <v>332</v>
      </c>
      <c r="AT147" s="193" t="s">
        <v>329</v>
      </c>
      <c r="AU147" s="193" t="s">
        <v>85</v>
      </c>
      <c r="AY147" s="19" t="s">
        <v>160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19" t="s">
        <v>83</v>
      </c>
      <c r="BK147" s="194">
        <f>ROUND(I147*H147,2)</f>
        <v>0</v>
      </c>
      <c r="BL147" s="19" t="s">
        <v>166</v>
      </c>
      <c r="BM147" s="193" t="s">
        <v>1461</v>
      </c>
    </row>
    <row r="148" s="2" customFormat="1" ht="16.5" customHeight="1">
      <c r="A148" s="38"/>
      <c r="B148" s="180"/>
      <c r="C148" s="227" t="s">
        <v>1275</v>
      </c>
      <c r="D148" s="227" t="s">
        <v>329</v>
      </c>
      <c r="E148" s="228" t="s">
        <v>1462</v>
      </c>
      <c r="F148" s="229" t="s">
        <v>1463</v>
      </c>
      <c r="G148" s="230" t="s">
        <v>261</v>
      </c>
      <c r="H148" s="231">
        <v>2</v>
      </c>
      <c r="I148" s="232"/>
      <c r="J148" s="233">
        <f>ROUND(I148*H148,2)</f>
        <v>0</v>
      </c>
      <c r="K148" s="234"/>
      <c r="L148" s="235"/>
      <c r="M148" s="236" t="s">
        <v>1</v>
      </c>
      <c r="N148" s="237" t="s">
        <v>41</v>
      </c>
      <c r="O148" s="77"/>
      <c r="P148" s="191">
        <f>O148*H148</f>
        <v>0</v>
      </c>
      <c r="Q148" s="191">
        <v>0</v>
      </c>
      <c r="R148" s="191">
        <f>Q148*H148</f>
        <v>0</v>
      </c>
      <c r="S148" s="191">
        <v>0</v>
      </c>
      <c r="T148" s="19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3" t="s">
        <v>332</v>
      </c>
      <c r="AT148" s="193" t="s">
        <v>329</v>
      </c>
      <c r="AU148" s="193" t="s">
        <v>85</v>
      </c>
      <c r="AY148" s="19" t="s">
        <v>160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19" t="s">
        <v>83</v>
      </c>
      <c r="BK148" s="194">
        <f>ROUND(I148*H148,2)</f>
        <v>0</v>
      </c>
      <c r="BL148" s="19" t="s">
        <v>166</v>
      </c>
      <c r="BM148" s="193" t="s">
        <v>1464</v>
      </c>
    </row>
    <row r="149" s="2" customFormat="1" ht="16.5" customHeight="1">
      <c r="A149" s="38"/>
      <c r="B149" s="180"/>
      <c r="C149" s="227" t="s">
        <v>1279</v>
      </c>
      <c r="D149" s="227" t="s">
        <v>329</v>
      </c>
      <c r="E149" s="228" t="s">
        <v>1465</v>
      </c>
      <c r="F149" s="229" t="s">
        <v>1466</v>
      </c>
      <c r="G149" s="230" t="s">
        <v>294</v>
      </c>
      <c r="H149" s="231">
        <v>6</v>
      </c>
      <c r="I149" s="232"/>
      <c r="J149" s="233">
        <f>ROUND(I149*H149,2)</f>
        <v>0</v>
      </c>
      <c r="K149" s="234"/>
      <c r="L149" s="235"/>
      <c r="M149" s="236" t="s">
        <v>1</v>
      </c>
      <c r="N149" s="237" t="s">
        <v>41</v>
      </c>
      <c r="O149" s="77"/>
      <c r="P149" s="191">
        <f>O149*H149</f>
        <v>0</v>
      </c>
      <c r="Q149" s="191">
        <v>0</v>
      </c>
      <c r="R149" s="191">
        <f>Q149*H149</f>
        <v>0</v>
      </c>
      <c r="S149" s="191">
        <v>0</v>
      </c>
      <c r="T149" s="19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93" t="s">
        <v>421</v>
      </c>
      <c r="AT149" s="193" t="s">
        <v>329</v>
      </c>
      <c r="AU149" s="193" t="s">
        <v>85</v>
      </c>
      <c r="AY149" s="19" t="s">
        <v>160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19" t="s">
        <v>83</v>
      </c>
      <c r="BK149" s="194">
        <f>ROUND(I149*H149,2)</f>
        <v>0</v>
      </c>
      <c r="BL149" s="19" t="s">
        <v>1145</v>
      </c>
      <c r="BM149" s="193" t="s">
        <v>1467</v>
      </c>
    </row>
    <row r="150" s="2" customFormat="1" ht="24.15" customHeight="1">
      <c r="A150" s="38"/>
      <c r="B150" s="180"/>
      <c r="C150" s="181" t="s">
        <v>1283</v>
      </c>
      <c r="D150" s="181" t="s">
        <v>162</v>
      </c>
      <c r="E150" s="182" t="s">
        <v>1468</v>
      </c>
      <c r="F150" s="183" t="s">
        <v>1469</v>
      </c>
      <c r="G150" s="184" t="s">
        <v>294</v>
      </c>
      <c r="H150" s="185">
        <v>6</v>
      </c>
      <c r="I150" s="186"/>
      <c r="J150" s="187">
        <f>ROUND(I150*H150,2)</f>
        <v>0</v>
      </c>
      <c r="K150" s="188"/>
      <c r="L150" s="39"/>
      <c r="M150" s="189" t="s">
        <v>1</v>
      </c>
      <c r="N150" s="190" t="s">
        <v>41</v>
      </c>
      <c r="O150" s="77"/>
      <c r="P150" s="191">
        <f>O150*H150</f>
        <v>0</v>
      </c>
      <c r="Q150" s="191">
        <v>0</v>
      </c>
      <c r="R150" s="191">
        <f>Q150*H150</f>
        <v>0</v>
      </c>
      <c r="S150" s="191">
        <v>0</v>
      </c>
      <c r="T150" s="19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3" t="s">
        <v>83</v>
      </c>
      <c r="AT150" s="193" t="s">
        <v>162</v>
      </c>
      <c r="AU150" s="193" t="s">
        <v>85</v>
      </c>
      <c r="AY150" s="19" t="s">
        <v>160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19" t="s">
        <v>83</v>
      </c>
      <c r="BK150" s="194">
        <f>ROUND(I150*H150,2)</f>
        <v>0</v>
      </c>
      <c r="BL150" s="19" t="s">
        <v>83</v>
      </c>
      <c r="BM150" s="193" t="s">
        <v>1470</v>
      </c>
    </row>
    <row r="151" s="2" customFormat="1" ht="16.5" customHeight="1">
      <c r="A151" s="38"/>
      <c r="B151" s="180"/>
      <c r="C151" s="227" t="s">
        <v>1287</v>
      </c>
      <c r="D151" s="227" t="s">
        <v>329</v>
      </c>
      <c r="E151" s="228" t="s">
        <v>1471</v>
      </c>
      <c r="F151" s="229" t="s">
        <v>1472</v>
      </c>
      <c r="G151" s="230" t="s">
        <v>261</v>
      </c>
      <c r="H151" s="231">
        <v>3</v>
      </c>
      <c r="I151" s="232"/>
      <c r="J151" s="233">
        <f>ROUND(I151*H151,2)</f>
        <v>0</v>
      </c>
      <c r="K151" s="234"/>
      <c r="L151" s="235"/>
      <c r="M151" s="236" t="s">
        <v>1</v>
      </c>
      <c r="N151" s="237" t="s">
        <v>41</v>
      </c>
      <c r="O151" s="77"/>
      <c r="P151" s="191">
        <f>O151*H151</f>
        <v>0</v>
      </c>
      <c r="Q151" s="191">
        <v>0</v>
      </c>
      <c r="R151" s="191">
        <f>Q151*H151</f>
        <v>0</v>
      </c>
      <c r="S151" s="191">
        <v>0</v>
      </c>
      <c r="T151" s="19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93" t="s">
        <v>421</v>
      </c>
      <c r="AT151" s="193" t="s">
        <v>329</v>
      </c>
      <c r="AU151" s="193" t="s">
        <v>85</v>
      </c>
      <c r="AY151" s="19" t="s">
        <v>160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9" t="s">
        <v>83</v>
      </c>
      <c r="BK151" s="194">
        <f>ROUND(I151*H151,2)</f>
        <v>0</v>
      </c>
      <c r="BL151" s="19" t="s">
        <v>1145</v>
      </c>
      <c r="BM151" s="193" t="s">
        <v>1473</v>
      </c>
    </row>
    <row r="152" s="2" customFormat="1" ht="24.15" customHeight="1">
      <c r="A152" s="38"/>
      <c r="B152" s="180"/>
      <c r="C152" s="181" t="s">
        <v>1291</v>
      </c>
      <c r="D152" s="181" t="s">
        <v>162</v>
      </c>
      <c r="E152" s="182" t="s">
        <v>1474</v>
      </c>
      <c r="F152" s="183" t="s">
        <v>1475</v>
      </c>
      <c r="G152" s="184" t="s">
        <v>261</v>
      </c>
      <c r="H152" s="185">
        <v>3</v>
      </c>
      <c r="I152" s="186"/>
      <c r="J152" s="187">
        <f>ROUND(I152*H152,2)</f>
        <v>0</v>
      </c>
      <c r="K152" s="188"/>
      <c r="L152" s="39"/>
      <c r="M152" s="189" t="s">
        <v>1</v>
      </c>
      <c r="N152" s="190" t="s">
        <v>41</v>
      </c>
      <c r="O152" s="77"/>
      <c r="P152" s="191">
        <f>O152*H152</f>
        <v>0</v>
      </c>
      <c r="Q152" s="191">
        <v>0</v>
      </c>
      <c r="R152" s="191">
        <f>Q152*H152</f>
        <v>0</v>
      </c>
      <c r="S152" s="191">
        <v>0</v>
      </c>
      <c r="T152" s="19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3" t="s">
        <v>1145</v>
      </c>
      <c r="AT152" s="193" t="s">
        <v>162</v>
      </c>
      <c r="AU152" s="193" t="s">
        <v>85</v>
      </c>
      <c r="AY152" s="19" t="s">
        <v>160</v>
      </c>
      <c r="BE152" s="194">
        <f>IF(N152="základní",J152,0)</f>
        <v>0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19" t="s">
        <v>83</v>
      </c>
      <c r="BK152" s="194">
        <f>ROUND(I152*H152,2)</f>
        <v>0</v>
      </c>
      <c r="BL152" s="19" t="s">
        <v>1145</v>
      </c>
      <c r="BM152" s="193" t="s">
        <v>1476</v>
      </c>
    </row>
    <row r="153" s="2" customFormat="1" ht="24.15" customHeight="1">
      <c r="A153" s="38"/>
      <c r="B153" s="180"/>
      <c r="C153" s="227" t="s">
        <v>1295</v>
      </c>
      <c r="D153" s="227" t="s">
        <v>329</v>
      </c>
      <c r="E153" s="228" t="s">
        <v>1477</v>
      </c>
      <c r="F153" s="229" t="s">
        <v>1478</v>
      </c>
      <c r="G153" s="230" t="s">
        <v>261</v>
      </c>
      <c r="H153" s="231">
        <v>1</v>
      </c>
      <c r="I153" s="232"/>
      <c r="J153" s="233">
        <f>ROUND(I153*H153,2)</f>
        <v>0</v>
      </c>
      <c r="K153" s="234"/>
      <c r="L153" s="235"/>
      <c r="M153" s="236" t="s">
        <v>1</v>
      </c>
      <c r="N153" s="237" t="s">
        <v>41</v>
      </c>
      <c r="O153" s="77"/>
      <c r="P153" s="191">
        <f>O153*H153</f>
        <v>0</v>
      </c>
      <c r="Q153" s="191">
        <v>0</v>
      </c>
      <c r="R153" s="191">
        <f>Q153*H153</f>
        <v>0</v>
      </c>
      <c r="S153" s="191">
        <v>0</v>
      </c>
      <c r="T153" s="19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93" t="s">
        <v>421</v>
      </c>
      <c r="AT153" s="193" t="s">
        <v>329</v>
      </c>
      <c r="AU153" s="193" t="s">
        <v>85</v>
      </c>
      <c r="AY153" s="19" t="s">
        <v>160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19" t="s">
        <v>83</v>
      </c>
      <c r="BK153" s="194">
        <f>ROUND(I153*H153,2)</f>
        <v>0</v>
      </c>
      <c r="BL153" s="19" t="s">
        <v>1145</v>
      </c>
      <c r="BM153" s="193" t="s">
        <v>1479</v>
      </c>
    </row>
    <row r="154" s="2" customFormat="1" ht="33" customHeight="1">
      <c r="A154" s="38"/>
      <c r="B154" s="180"/>
      <c r="C154" s="181" t="s">
        <v>190</v>
      </c>
      <c r="D154" s="181" t="s">
        <v>162</v>
      </c>
      <c r="E154" s="182" t="s">
        <v>1480</v>
      </c>
      <c r="F154" s="183" t="s">
        <v>1481</v>
      </c>
      <c r="G154" s="184" t="s">
        <v>261</v>
      </c>
      <c r="H154" s="185">
        <v>1</v>
      </c>
      <c r="I154" s="186"/>
      <c r="J154" s="187">
        <f>ROUND(I154*H154,2)</f>
        <v>0</v>
      </c>
      <c r="K154" s="188"/>
      <c r="L154" s="39"/>
      <c r="M154" s="189" t="s">
        <v>1</v>
      </c>
      <c r="N154" s="190" t="s">
        <v>41</v>
      </c>
      <c r="O154" s="77"/>
      <c r="P154" s="191">
        <f>O154*H154</f>
        <v>0</v>
      </c>
      <c r="Q154" s="191">
        <v>0</v>
      </c>
      <c r="R154" s="191">
        <f>Q154*H154</f>
        <v>0</v>
      </c>
      <c r="S154" s="191">
        <v>0</v>
      </c>
      <c r="T154" s="19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3" t="s">
        <v>83</v>
      </c>
      <c r="AT154" s="193" t="s">
        <v>162</v>
      </c>
      <c r="AU154" s="193" t="s">
        <v>85</v>
      </c>
      <c r="AY154" s="19" t="s">
        <v>160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19" t="s">
        <v>83</v>
      </c>
      <c r="BK154" s="194">
        <f>ROUND(I154*H154,2)</f>
        <v>0</v>
      </c>
      <c r="BL154" s="19" t="s">
        <v>83</v>
      </c>
      <c r="BM154" s="193" t="s">
        <v>1482</v>
      </c>
    </row>
    <row r="155" s="2" customFormat="1" ht="24.15" customHeight="1">
      <c r="A155" s="38"/>
      <c r="B155" s="180"/>
      <c r="C155" s="181" t="s">
        <v>1302</v>
      </c>
      <c r="D155" s="181" t="s">
        <v>162</v>
      </c>
      <c r="E155" s="182" t="s">
        <v>1483</v>
      </c>
      <c r="F155" s="183" t="s">
        <v>1484</v>
      </c>
      <c r="G155" s="184" t="s">
        <v>261</v>
      </c>
      <c r="H155" s="185">
        <v>1</v>
      </c>
      <c r="I155" s="186"/>
      <c r="J155" s="187">
        <f>ROUND(I155*H155,2)</f>
        <v>0</v>
      </c>
      <c r="K155" s="188"/>
      <c r="L155" s="39"/>
      <c r="M155" s="189" t="s">
        <v>1</v>
      </c>
      <c r="N155" s="190" t="s">
        <v>41</v>
      </c>
      <c r="O155" s="77"/>
      <c r="P155" s="191">
        <f>O155*H155</f>
        <v>0</v>
      </c>
      <c r="Q155" s="191">
        <v>0</v>
      </c>
      <c r="R155" s="191">
        <f>Q155*H155</f>
        <v>0</v>
      </c>
      <c r="S155" s="191">
        <v>0</v>
      </c>
      <c r="T155" s="19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93" t="s">
        <v>83</v>
      </c>
      <c r="AT155" s="193" t="s">
        <v>162</v>
      </c>
      <c r="AU155" s="193" t="s">
        <v>85</v>
      </c>
      <c r="AY155" s="19" t="s">
        <v>160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19" t="s">
        <v>83</v>
      </c>
      <c r="BK155" s="194">
        <f>ROUND(I155*H155,2)</f>
        <v>0</v>
      </c>
      <c r="BL155" s="19" t="s">
        <v>83</v>
      </c>
      <c r="BM155" s="193" t="s">
        <v>1485</v>
      </c>
    </row>
    <row r="156" s="2" customFormat="1" ht="16.5" customHeight="1">
      <c r="A156" s="38"/>
      <c r="B156" s="180"/>
      <c r="C156" s="227" t="s">
        <v>1306</v>
      </c>
      <c r="D156" s="227" t="s">
        <v>329</v>
      </c>
      <c r="E156" s="228" t="s">
        <v>1486</v>
      </c>
      <c r="F156" s="229" t="s">
        <v>1487</v>
      </c>
      <c r="G156" s="230" t="s">
        <v>294</v>
      </c>
      <c r="H156" s="231">
        <v>6</v>
      </c>
      <c r="I156" s="232"/>
      <c r="J156" s="233">
        <f>ROUND(I156*H156,2)</f>
        <v>0</v>
      </c>
      <c r="K156" s="234"/>
      <c r="L156" s="235"/>
      <c r="M156" s="236" t="s">
        <v>1</v>
      </c>
      <c r="N156" s="237" t="s">
        <v>41</v>
      </c>
      <c r="O156" s="77"/>
      <c r="P156" s="191">
        <f>O156*H156</f>
        <v>0</v>
      </c>
      <c r="Q156" s="191">
        <v>0</v>
      </c>
      <c r="R156" s="191">
        <f>Q156*H156</f>
        <v>0</v>
      </c>
      <c r="S156" s="191">
        <v>0</v>
      </c>
      <c r="T156" s="19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3" t="s">
        <v>421</v>
      </c>
      <c r="AT156" s="193" t="s">
        <v>329</v>
      </c>
      <c r="AU156" s="193" t="s">
        <v>85</v>
      </c>
      <c r="AY156" s="19" t="s">
        <v>160</v>
      </c>
      <c r="BE156" s="194">
        <f>IF(N156="základní",J156,0)</f>
        <v>0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19" t="s">
        <v>83</v>
      </c>
      <c r="BK156" s="194">
        <f>ROUND(I156*H156,2)</f>
        <v>0</v>
      </c>
      <c r="BL156" s="19" t="s">
        <v>1145</v>
      </c>
      <c r="BM156" s="193" t="s">
        <v>1488</v>
      </c>
    </row>
    <row r="157" s="2" customFormat="1" ht="16.5" customHeight="1">
      <c r="A157" s="38"/>
      <c r="B157" s="180"/>
      <c r="C157" s="181" t="s">
        <v>236</v>
      </c>
      <c r="D157" s="181" t="s">
        <v>162</v>
      </c>
      <c r="E157" s="182" t="s">
        <v>1486</v>
      </c>
      <c r="F157" s="183" t="s">
        <v>1489</v>
      </c>
      <c r="G157" s="184" t="s">
        <v>294</v>
      </c>
      <c r="H157" s="185">
        <v>6</v>
      </c>
      <c r="I157" s="186"/>
      <c r="J157" s="187">
        <f>ROUND(I157*H157,2)</f>
        <v>0</v>
      </c>
      <c r="K157" s="188"/>
      <c r="L157" s="39"/>
      <c r="M157" s="189" t="s">
        <v>1</v>
      </c>
      <c r="N157" s="190" t="s">
        <v>41</v>
      </c>
      <c r="O157" s="77"/>
      <c r="P157" s="191">
        <f>O157*H157</f>
        <v>0</v>
      </c>
      <c r="Q157" s="191">
        <v>0</v>
      </c>
      <c r="R157" s="191">
        <f>Q157*H157</f>
        <v>0</v>
      </c>
      <c r="S157" s="191">
        <v>0</v>
      </c>
      <c r="T157" s="19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93" t="s">
        <v>1145</v>
      </c>
      <c r="AT157" s="193" t="s">
        <v>162</v>
      </c>
      <c r="AU157" s="193" t="s">
        <v>85</v>
      </c>
      <c r="AY157" s="19" t="s">
        <v>160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19" t="s">
        <v>83</v>
      </c>
      <c r="BK157" s="194">
        <f>ROUND(I157*H157,2)</f>
        <v>0</v>
      </c>
      <c r="BL157" s="19" t="s">
        <v>1145</v>
      </c>
      <c r="BM157" s="193" t="s">
        <v>1490</v>
      </c>
    </row>
    <row r="158" s="2" customFormat="1" ht="37.8" customHeight="1">
      <c r="A158" s="38"/>
      <c r="B158" s="180"/>
      <c r="C158" s="227" t="s">
        <v>241</v>
      </c>
      <c r="D158" s="227" t="s">
        <v>329</v>
      </c>
      <c r="E158" s="228" t="s">
        <v>1491</v>
      </c>
      <c r="F158" s="229" t="s">
        <v>1492</v>
      </c>
      <c r="G158" s="230" t="s">
        <v>294</v>
      </c>
      <c r="H158" s="231">
        <v>192</v>
      </c>
      <c r="I158" s="232"/>
      <c r="J158" s="233">
        <f>ROUND(I158*H158,2)</f>
        <v>0</v>
      </c>
      <c r="K158" s="234"/>
      <c r="L158" s="235"/>
      <c r="M158" s="236" t="s">
        <v>1</v>
      </c>
      <c r="N158" s="237" t="s">
        <v>41</v>
      </c>
      <c r="O158" s="77"/>
      <c r="P158" s="191">
        <f>O158*H158</f>
        <v>0</v>
      </c>
      <c r="Q158" s="191">
        <v>0.00248</v>
      </c>
      <c r="R158" s="191">
        <f>Q158*H158</f>
        <v>0.47616000000000003</v>
      </c>
      <c r="S158" s="191">
        <v>0</v>
      </c>
      <c r="T158" s="19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93" t="s">
        <v>85</v>
      </c>
      <c r="AT158" s="193" t="s">
        <v>329</v>
      </c>
      <c r="AU158" s="193" t="s">
        <v>85</v>
      </c>
      <c r="AY158" s="19" t="s">
        <v>160</v>
      </c>
      <c r="BE158" s="194">
        <f>IF(N158="základní",J158,0)</f>
        <v>0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19" t="s">
        <v>83</v>
      </c>
      <c r="BK158" s="194">
        <f>ROUND(I158*H158,2)</f>
        <v>0</v>
      </c>
      <c r="BL158" s="19" t="s">
        <v>83</v>
      </c>
      <c r="BM158" s="193" t="s">
        <v>1493</v>
      </c>
    </row>
    <row r="159" s="2" customFormat="1" ht="37.8" customHeight="1">
      <c r="A159" s="38"/>
      <c r="B159" s="180"/>
      <c r="C159" s="181" t="s">
        <v>247</v>
      </c>
      <c r="D159" s="181" t="s">
        <v>162</v>
      </c>
      <c r="E159" s="182" t="s">
        <v>1494</v>
      </c>
      <c r="F159" s="183" t="s">
        <v>1495</v>
      </c>
      <c r="G159" s="184" t="s">
        <v>294</v>
      </c>
      <c r="H159" s="185">
        <v>192</v>
      </c>
      <c r="I159" s="186"/>
      <c r="J159" s="187">
        <f>ROUND(I159*H159,2)</f>
        <v>0</v>
      </c>
      <c r="K159" s="188"/>
      <c r="L159" s="39"/>
      <c r="M159" s="189" t="s">
        <v>1</v>
      </c>
      <c r="N159" s="190" t="s">
        <v>41</v>
      </c>
      <c r="O159" s="77"/>
      <c r="P159" s="191">
        <f>O159*H159</f>
        <v>0</v>
      </c>
      <c r="Q159" s="191">
        <v>0</v>
      </c>
      <c r="R159" s="191">
        <f>Q159*H159</f>
        <v>0</v>
      </c>
      <c r="S159" s="191">
        <v>0</v>
      </c>
      <c r="T159" s="19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93" t="s">
        <v>83</v>
      </c>
      <c r="AT159" s="193" t="s">
        <v>162</v>
      </c>
      <c r="AU159" s="193" t="s">
        <v>85</v>
      </c>
      <c r="AY159" s="19" t="s">
        <v>160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19" t="s">
        <v>83</v>
      </c>
      <c r="BK159" s="194">
        <f>ROUND(I159*H159,2)</f>
        <v>0</v>
      </c>
      <c r="BL159" s="19" t="s">
        <v>83</v>
      </c>
      <c r="BM159" s="193" t="s">
        <v>1496</v>
      </c>
    </row>
    <row r="160" s="2" customFormat="1" ht="16.5" customHeight="1">
      <c r="A160" s="38"/>
      <c r="B160" s="180"/>
      <c r="C160" s="227" t="s">
        <v>1319</v>
      </c>
      <c r="D160" s="227" t="s">
        <v>329</v>
      </c>
      <c r="E160" s="228" t="s">
        <v>1497</v>
      </c>
      <c r="F160" s="229" t="s">
        <v>1498</v>
      </c>
      <c r="G160" s="230" t="s">
        <v>261</v>
      </c>
      <c r="H160" s="231">
        <v>16</v>
      </c>
      <c r="I160" s="232"/>
      <c r="J160" s="233">
        <f>ROUND(I160*H160,2)</f>
        <v>0</v>
      </c>
      <c r="K160" s="234"/>
      <c r="L160" s="235"/>
      <c r="M160" s="236" t="s">
        <v>1</v>
      </c>
      <c r="N160" s="237" t="s">
        <v>41</v>
      </c>
      <c r="O160" s="77"/>
      <c r="P160" s="191">
        <f>O160*H160</f>
        <v>0</v>
      </c>
      <c r="Q160" s="191">
        <v>6.9999999999999994E-05</v>
      </c>
      <c r="R160" s="191">
        <f>Q160*H160</f>
        <v>0.0011199999999999999</v>
      </c>
      <c r="S160" s="191">
        <v>0</v>
      </c>
      <c r="T160" s="19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93" t="s">
        <v>1169</v>
      </c>
      <c r="AT160" s="193" t="s">
        <v>329</v>
      </c>
      <c r="AU160" s="193" t="s">
        <v>85</v>
      </c>
      <c r="AY160" s="19" t="s">
        <v>160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19" t="s">
        <v>83</v>
      </c>
      <c r="BK160" s="194">
        <f>ROUND(I160*H160,2)</f>
        <v>0</v>
      </c>
      <c r="BL160" s="19" t="s">
        <v>1169</v>
      </c>
      <c r="BM160" s="193" t="s">
        <v>1499</v>
      </c>
    </row>
    <row r="161" s="2" customFormat="1" ht="33" customHeight="1">
      <c r="A161" s="38"/>
      <c r="B161" s="180"/>
      <c r="C161" s="181" t="s">
        <v>1323</v>
      </c>
      <c r="D161" s="181" t="s">
        <v>162</v>
      </c>
      <c r="E161" s="182" t="s">
        <v>1500</v>
      </c>
      <c r="F161" s="183" t="s">
        <v>1501</v>
      </c>
      <c r="G161" s="184" t="s">
        <v>261</v>
      </c>
      <c r="H161" s="185">
        <v>16</v>
      </c>
      <c r="I161" s="186"/>
      <c r="J161" s="187">
        <f>ROUND(I161*H161,2)</f>
        <v>0</v>
      </c>
      <c r="K161" s="188"/>
      <c r="L161" s="39"/>
      <c r="M161" s="189" t="s">
        <v>1</v>
      </c>
      <c r="N161" s="190" t="s">
        <v>41</v>
      </c>
      <c r="O161" s="77"/>
      <c r="P161" s="191">
        <f>O161*H161</f>
        <v>0</v>
      </c>
      <c r="Q161" s="191">
        <v>0</v>
      </c>
      <c r="R161" s="191">
        <f>Q161*H161</f>
        <v>0</v>
      </c>
      <c r="S161" s="191">
        <v>0</v>
      </c>
      <c r="T161" s="19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93" t="s">
        <v>83</v>
      </c>
      <c r="AT161" s="193" t="s">
        <v>162</v>
      </c>
      <c r="AU161" s="193" t="s">
        <v>85</v>
      </c>
      <c r="AY161" s="19" t="s">
        <v>160</v>
      </c>
      <c r="BE161" s="194">
        <f>IF(N161="základní",J161,0)</f>
        <v>0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19" t="s">
        <v>83</v>
      </c>
      <c r="BK161" s="194">
        <f>ROUND(I161*H161,2)</f>
        <v>0</v>
      </c>
      <c r="BL161" s="19" t="s">
        <v>83</v>
      </c>
      <c r="BM161" s="193" t="s">
        <v>1502</v>
      </c>
    </row>
    <row r="162" s="2" customFormat="1" ht="24.15" customHeight="1">
      <c r="A162" s="38"/>
      <c r="B162" s="180"/>
      <c r="C162" s="181" t="s">
        <v>1329</v>
      </c>
      <c r="D162" s="181" t="s">
        <v>162</v>
      </c>
      <c r="E162" s="182" t="s">
        <v>1503</v>
      </c>
      <c r="F162" s="183" t="s">
        <v>1504</v>
      </c>
      <c r="G162" s="184" t="s">
        <v>261</v>
      </c>
      <c r="H162" s="185">
        <v>6</v>
      </c>
      <c r="I162" s="186"/>
      <c r="J162" s="187">
        <f>ROUND(I162*H162,2)</f>
        <v>0</v>
      </c>
      <c r="K162" s="188"/>
      <c r="L162" s="39"/>
      <c r="M162" s="189" t="s">
        <v>1</v>
      </c>
      <c r="N162" s="190" t="s">
        <v>41</v>
      </c>
      <c r="O162" s="77"/>
      <c r="P162" s="191">
        <f>O162*H162</f>
        <v>0</v>
      </c>
      <c r="Q162" s="191">
        <v>0</v>
      </c>
      <c r="R162" s="191">
        <f>Q162*H162</f>
        <v>0</v>
      </c>
      <c r="S162" s="191">
        <v>0</v>
      </c>
      <c r="T162" s="19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93" t="s">
        <v>83</v>
      </c>
      <c r="AT162" s="193" t="s">
        <v>162</v>
      </c>
      <c r="AU162" s="193" t="s">
        <v>85</v>
      </c>
      <c r="AY162" s="19" t="s">
        <v>160</v>
      </c>
      <c r="BE162" s="194">
        <f>IF(N162="základní",J162,0)</f>
        <v>0</v>
      </c>
      <c r="BF162" s="194">
        <f>IF(N162="snížená",J162,0)</f>
        <v>0</v>
      </c>
      <c r="BG162" s="194">
        <f>IF(N162="zákl. přenesená",J162,0)</f>
        <v>0</v>
      </c>
      <c r="BH162" s="194">
        <f>IF(N162="sníž. přenesená",J162,0)</f>
        <v>0</v>
      </c>
      <c r="BI162" s="194">
        <f>IF(N162="nulová",J162,0)</f>
        <v>0</v>
      </c>
      <c r="BJ162" s="19" t="s">
        <v>83</v>
      </c>
      <c r="BK162" s="194">
        <f>ROUND(I162*H162,2)</f>
        <v>0</v>
      </c>
      <c r="BL162" s="19" t="s">
        <v>83</v>
      </c>
      <c r="BM162" s="193" t="s">
        <v>1505</v>
      </c>
    </row>
    <row r="163" s="2" customFormat="1" ht="24.15" customHeight="1">
      <c r="A163" s="38"/>
      <c r="B163" s="180"/>
      <c r="C163" s="227" t="s">
        <v>1333</v>
      </c>
      <c r="D163" s="227" t="s">
        <v>329</v>
      </c>
      <c r="E163" s="228" t="s">
        <v>1506</v>
      </c>
      <c r="F163" s="229" t="s">
        <v>1507</v>
      </c>
      <c r="G163" s="230" t="s">
        <v>1508</v>
      </c>
      <c r="H163" s="231">
        <v>1</v>
      </c>
      <c r="I163" s="232"/>
      <c r="J163" s="233">
        <f>ROUND(I163*H163,2)</f>
        <v>0</v>
      </c>
      <c r="K163" s="234"/>
      <c r="L163" s="235"/>
      <c r="M163" s="236" t="s">
        <v>1</v>
      </c>
      <c r="N163" s="237" t="s">
        <v>41</v>
      </c>
      <c r="O163" s="77"/>
      <c r="P163" s="191">
        <f>O163*H163</f>
        <v>0</v>
      </c>
      <c r="Q163" s="191">
        <v>0</v>
      </c>
      <c r="R163" s="191">
        <f>Q163*H163</f>
        <v>0</v>
      </c>
      <c r="S163" s="191">
        <v>0</v>
      </c>
      <c r="T163" s="19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93" t="s">
        <v>85</v>
      </c>
      <c r="AT163" s="193" t="s">
        <v>329</v>
      </c>
      <c r="AU163" s="193" t="s">
        <v>85</v>
      </c>
      <c r="AY163" s="19" t="s">
        <v>160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19" t="s">
        <v>83</v>
      </c>
      <c r="BK163" s="194">
        <f>ROUND(I163*H163,2)</f>
        <v>0</v>
      </c>
      <c r="BL163" s="19" t="s">
        <v>83</v>
      </c>
      <c r="BM163" s="193" t="s">
        <v>1509</v>
      </c>
    </row>
    <row r="164" s="2" customFormat="1" ht="24.15" customHeight="1">
      <c r="A164" s="38"/>
      <c r="B164" s="180"/>
      <c r="C164" s="181" t="s">
        <v>1337</v>
      </c>
      <c r="D164" s="181" t="s">
        <v>162</v>
      </c>
      <c r="E164" s="182" t="s">
        <v>1510</v>
      </c>
      <c r="F164" s="183" t="s">
        <v>1511</v>
      </c>
      <c r="G164" s="184" t="s">
        <v>261</v>
      </c>
      <c r="H164" s="185">
        <v>3</v>
      </c>
      <c r="I164" s="186"/>
      <c r="J164" s="187">
        <f>ROUND(I164*H164,2)</f>
        <v>0</v>
      </c>
      <c r="K164" s="188"/>
      <c r="L164" s="39"/>
      <c r="M164" s="189" t="s">
        <v>1</v>
      </c>
      <c r="N164" s="190" t="s">
        <v>41</v>
      </c>
      <c r="O164" s="77"/>
      <c r="P164" s="191">
        <f>O164*H164</f>
        <v>0</v>
      </c>
      <c r="Q164" s="191">
        <v>0</v>
      </c>
      <c r="R164" s="191">
        <f>Q164*H164</f>
        <v>0</v>
      </c>
      <c r="S164" s="191">
        <v>0</v>
      </c>
      <c r="T164" s="19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3" t="s">
        <v>83</v>
      </c>
      <c r="AT164" s="193" t="s">
        <v>162</v>
      </c>
      <c r="AU164" s="193" t="s">
        <v>85</v>
      </c>
      <c r="AY164" s="19" t="s">
        <v>160</v>
      </c>
      <c r="BE164" s="194">
        <f>IF(N164="základní",J164,0)</f>
        <v>0</v>
      </c>
      <c r="BF164" s="194">
        <f>IF(N164="snížená",J164,0)</f>
        <v>0</v>
      </c>
      <c r="BG164" s="194">
        <f>IF(N164="zákl. přenesená",J164,0)</f>
        <v>0</v>
      </c>
      <c r="BH164" s="194">
        <f>IF(N164="sníž. přenesená",J164,0)</f>
        <v>0</v>
      </c>
      <c r="BI164" s="194">
        <f>IF(N164="nulová",J164,0)</f>
        <v>0</v>
      </c>
      <c r="BJ164" s="19" t="s">
        <v>83</v>
      </c>
      <c r="BK164" s="194">
        <f>ROUND(I164*H164,2)</f>
        <v>0</v>
      </c>
      <c r="BL164" s="19" t="s">
        <v>83</v>
      </c>
      <c r="BM164" s="193" t="s">
        <v>1512</v>
      </c>
    </row>
    <row r="165" s="2" customFormat="1" ht="16.5" customHeight="1">
      <c r="A165" s="38"/>
      <c r="B165" s="180"/>
      <c r="C165" s="227" t="s">
        <v>1341</v>
      </c>
      <c r="D165" s="227" t="s">
        <v>329</v>
      </c>
      <c r="E165" s="228" t="s">
        <v>1513</v>
      </c>
      <c r="F165" s="229" t="s">
        <v>1514</v>
      </c>
      <c r="G165" s="230" t="s">
        <v>165</v>
      </c>
      <c r="H165" s="231">
        <v>3</v>
      </c>
      <c r="I165" s="232"/>
      <c r="J165" s="233">
        <f>ROUND(I165*H165,2)</f>
        <v>0</v>
      </c>
      <c r="K165" s="234"/>
      <c r="L165" s="235"/>
      <c r="M165" s="236" t="s">
        <v>1</v>
      </c>
      <c r="N165" s="237" t="s">
        <v>41</v>
      </c>
      <c r="O165" s="77"/>
      <c r="P165" s="191">
        <f>O165*H165</f>
        <v>0</v>
      </c>
      <c r="Q165" s="191">
        <v>0.0062899999999999996</v>
      </c>
      <c r="R165" s="191">
        <f>Q165*H165</f>
        <v>0.018869999999999998</v>
      </c>
      <c r="S165" s="191">
        <v>0</v>
      </c>
      <c r="T165" s="19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93" t="s">
        <v>1169</v>
      </c>
      <c r="AT165" s="193" t="s">
        <v>329</v>
      </c>
      <c r="AU165" s="193" t="s">
        <v>85</v>
      </c>
      <c r="AY165" s="19" t="s">
        <v>160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19" t="s">
        <v>83</v>
      </c>
      <c r="BK165" s="194">
        <f>ROUND(I165*H165,2)</f>
        <v>0</v>
      </c>
      <c r="BL165" s="19" t="s">
        <v>1169</v>
      </c>
      <c r="BM165" s="193" t="s">
        <v>1515</v>
      </c>
    </row>
    <row r="166" s="2" customFormat="1" ht="21.75" customHeight="1">
      <c r="A166" s="38"/>
      <c r="B166" s="180"/>
      <c r="C166" s="227" t="s">
        <v>1345</v>
      </c>
      <c r="D166" s="227" t="s">
        <v>329</v>
      </c>
      <c r="E166" s="228" t="s">
        <v>1516</v>
      </c>
      <c r="F166" s="229" t="s">
        <v>1517</v>
      </c>
      <c r="G166" s="230" t="s">
        <v>261</v>
      </c>
      <c r="H166" s="231">
        <v>1</v>
      </c>
      <c r="I166" s="232"/>
      <c r="J166" s="233">
        <f>ROUND(I166*H166,2)</f>
        <v>0</v>
      </c>
      <c r="K166" s="234"/>
      <c r="L166" s="235"/>
      <c r="M166" s="236" t="s">
        <v>1</v>
      </c>
      <c r="N166" s="237" t="s">
        <v>41</v>
      </c>
      <c r="O166" s="77"/>
      <c r="P166" s="191">
        <f>O166*H166</f>
        <v>0</v>
      </c>
      <c r="Q166" s="191">
        <v>0</v>
      </c>
      <c r="R166" s="191">
        <f>Q166*H166</f>
        <v>0</v>
      </c>
      <c r="S166" s="191">
        <v>0</v>
      </c>
      <c r="T166" s="19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93" t="s">
        <v>421</v>
      </c>
      <c r="AT166" s="193" t="s">
        <v>329</v>
      </c>
      <c r="AU166" s="193" t="s">
        <v>85</v>
      </c>
      <c r="AY166" s="19" t="s">
        <v>160</v>
      </c>
      <c r="BE166" s="194">
        <f>IF(N166="základní",J166,0)</f>
        <v>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19" t="s">
        <v>83</v>
      </c>
      <c r="BK166" s="194">
        <f>ROUND(I166*H166,2)</f>
        <v>0</v>
      </c>
      <c r="BL166" s="19" t="s">
        <v>1145</v>
      </c>
      <c r="BM166" s="193" t="s">
        <v>1518</v>
      </c>
    </row>
    <row r="167" s="2" customFormat="1" ht="37.8" customHeight="1">
      <c r="A167" s="38"/>
      <c r="B167" s="180"/>
      <c r="C167" s="227" t="s">
        <v>1349</v>
      </c>
      <c r="D167" s="227" t="s">
        <v>329</v>
      </c>
      <c r="E167" s="228" t="s">
        <v>1519</v>
      </c>
      <c r="F167" s="229" t="s">
        <v>1520</v>
      </c>
      <c r="G167" s="230" t="s">
        <v>1521</v>
      </c>
      <c r="H167" s="231">
        <v>1</v>
      </c>
      <c r="I167" s="232"/>
      <c r="J167" s="233">
        <f>ROUND(I167*H167,2)</f>
        <v>0</v>
      </c>
      <c r="K167" s="234"/>
      <c r="L167" s="235"/>
      <c r="M167" s="236" t="s">
        <v>1</v>
      </c>
      <c r="N167" s="237" t="s">
        <v>41</v>
      </c>
      <c r="O167" s="77"/>
      <c r="P167" s="191">
        <f>O167*H167</f>
        <v>0</v>
      </c>
      <c r="Q167" s="191">
        <v>0</v>
      </c>
      <c r="R167" s="191">
        <f>Q167*H167</f>
        <v>0</v>
      </c>
      <c r="S167" s="191">
        <v>0</v>
      </c>
      <c r="T167" s="19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93" t="s">
        <v>85</v>
      </c>
      <c r="AT167" s="193" t="s">
        <v>329</v>
      </c>
      <c r="AU167" s="193" t="s">
        <v>85</v>
      </c>
      <c r="AY167" s="19" t="s">
        <v>160</v>
      </c>
      <c r="BE167" s="194">
        <f>IF(N167="základní",J167,0)</f>
        <v>0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19" t="s">
        <v>83</v>
      </c>
      <c r="BK167" s="194">
        <f>ROUND(I167*H167,2)</f>
        <v>0</v>
      </c>
      <c r="BL167" s="19" t="s">
        <v>83</v>
      </c>
      <c r="BM167" s="193" t="s">
        <v>1522</v>
      </c>
    </row>
    <row r="168" s="2" customFormat="1" ht="24.15" customHeight="1">
      <c r="A168" s="38"/>
      <c r="B168" s="180"/>
      <c r="C168" s="227" t="s">
        <v>1353</v>
      </c>
      <c r="D168" s="227" t="s">
        <v>329</v>
      </c>
      <c r="E168" s="228" t="s">
        <v>1523</v>
      </c>
      <c r="F168" s="229" t="s">
        <v>1524</v>
      </c>
      <c r="G168" s="230" t="s">
        <v>261</v>
      </c>
      <c r="H168" s="231">
        <v>1</v>
      </c>
      <c r="I168" s="232"/>
      <c r="J168" s="233">
        <f>ROUND(I168*H168,2)</f>
        <v>0</v>
      </c>
      <c r="K168" s="234"/>
      <c r="L168" s="235"/>
      <c r="M168" s="236" t="s">
        <v>1</v>
      </c>
      <c r="N168" s="237" t="s">
        <v>41</v>
      </c>
      <c r="O168" s="77"/>
      <c r="P168" s="191">
        <f>O168*H168</f>
        <v>0</v>
      </c>
      <c r="Q168" s="191">
        <v>0</v>
      </c>
      <c r="R168" s="191">
        <f>Q168*H168</f>
        <v>0</v>
      </c>
      <c r="S168" s="191">
        <v>0</v>
      </c>
      <c r="T168" s="19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93" t="s">
        <v>85</v>
      </c>
      <c r="AT168" s="193" t="s">
        <v>329</v>
      </c>
      <c r="AU168" s="193" t="s">
        <v>85</v>
      </c>
      <c r="AY168" s="19" t="s">
        <v>160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19" t="s">
        <v>83</v>
      </c>
      <c r="BK168" s="194">
        <f>ROUND(I168*H168,2)</f>
        <v>0</v>
      </c>
      <c r="BL168" s="19" t="s">
        <v>83</v>
      </c>
      <c r="BM168" s="193" t="s">
        <v>1525</v>
      </c>
    </row>
    <row r="169" s="2" customFormat="1" ht="16.5" customHeight="1">
      <c r="A169" s="38"/>
      <c r="B169" s="180"/>
      <c r="C169" s="227" t="s">
        <v>1357</v>
      </c>
      <c r="D169" s="227" t="s">
        <v>329</v>
      </c>
      <c r="E169" s="228" t="s">
        <v>1526</v>
      </c>
      <c r="F169" s="229" t="s">
        <v>1527</v>
      </c>
      <c r="G169" s="230" t="s">
        <v>261</v>
      </c>
      <c r="H169" s="231">
        <v>1</v>
      </c>
      <c r="I169" s="232"/>
      <c r="J169" s="233">
        <f>ROUND(I169*H169,2)</f>
        <v>0</v>
      </c>
      <c r="K169" s="234"/>
      <c r="L169" s="235"/>
      <c r="M169" s="236" t="s">
        <v>1</v>
      </c>
      <c r="N169" s="237" t="s">
        <v>41</v>
      </c>
      <c r="O169" s="77"/>
      <c r="P169" s="191">
        <f>O169*H169</f>
        <v>0</v>
      </c>
      <c r="Q169" s="191">
        <v>0</v>
      </c>
      <c r="R169" s="191">
        <f>Q169*H169</f>
        <v>0</v>
      </c>
      <c r="S169" s="191">
        <v>0</v>
      </c>
      <c r="T169" s="19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93" t="s">
        <v>85</v>
      </c>
      <c r="AT169" s="193" t="s">
        <v>329</v>
      </c>
      <c r="AU169" s="193" t="s">
        <v>85</v>
      </c>
      <c r="AY169" s="19" t="s">
        <v>160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19" t="s">
        <v>83</v>
      </c>
      <c r="BK169" s="194">
        <f>ROUND(I169*H169,2)</f>
        <v>0</v>
      </c>
      <c r="BL169" s="19" t="s">
        <v>83</v>
      </c>
      <c r="BM169" s="193" t="s">
        <v>1528</v>
      </c>
    </row>
    <row r="170" s="2" customFormat="1" ht="24.15" customHeight="1">
      <c r="A170" s="38"/>
      <c r="B170" s="180"/>
      <c r="C170" s="181" t="s">
        <v>1361</v>
      </c>
      <c r="D170" s="181" t="s">
        <v>162</v>
      </c>
      <c r="E170" s="182" t="s">
        <v>1303</v>
      </c>
      <c r="F170" s="183" t="s">
        <v>1304</v>
      </c>
      <c r="G170" s="184" t="s">
        <v>261</v>
      </c>
      <c r="H170" s="185">
        <v>2</v>
      </c>
      <c r="I170" s="186"/>
      <c r="J170" s="187">
        <f>ROUND(I170*H170,2)</f>
        <v>0</v>
      </c>
      <c r="K170" s="188"/>
      <c r="L170" s="39"/>
      <c r="M170" s="189" t="s">
        <v>1</v>
      </c>
      <c r="N170" s="190" t="s">
        <v>41</v>
      </c>
      <c r="O170" s="77"/>
      <c r="P170" s="191">
        <f>O170*H170</f>
        <v>0</v>
      </c>
      <c r="Q170" s="191">
        <v>0</v>
      </c>
      <c r="R170" s="191">
        <f>Q170*H170</f>
        <v>0</v>
      </c>
      <c r="S170" s="191">
        <v>0</v>
      </c>
      <c r="T170" s="19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93" t="s">
        <v>83</v>
      </c>
      <c r="AT170" s="193" t="s">
        <v>162</v>
      </c>
      <c r="AU170" s="193" t="s">
        <v>85</v>
      </c>
      <c r="AY170" s="19" t="s">
        <v>160</v>
      </c>
      <c r="BE170" s="194">
        <f>IF(N170="základní",J170,0)</f>
        <v>0</v>
      </c>
      <c r="BF170" s="194">
        <f>IF(N170="snížená",J170,0)</f>
        <v>0</v>
      </c>
      <c r="BG170" s="194">
        <f>IF(N170="zákl. přenesená",J170,0)</f>
        <v>0</v>
      </c>
      <c r="BH170" s="194">
        <f>IF(N170="sníž. přenesená",J170,0)</f>
        <v>0</v>
      </c>
      <c r="BI170" s="194">
        <f>IF(N170="nulová",J170,0)</f>
        <v>0</v>
      </c>
      <c r="BJ170" s="19" t="s">
        <v>83</v>
      </c>
      <c r="BK170" s="194">
        <f>ROUND(I170*H170,2)</f>
        <v>0</v>
      </c>
      <c r="BL170" s="19" t="s">
        <v>83</v>
      </c>
      <c r="BM170" s="193" t="s">
        <v>1529</v>
      </c>
    </row>
    <row r="171" s="2" customFormat="1" ht="24.15" customHeight="1">
      <c r="A171" s="38"/>
      <c r="B171" s="180"/>
      <c r="C171" s="227" t="s">
        <v>1365</v>
      </c>
      <c r="D171" s="227" t="s">
        <v>329</v>
      </c>
      <c r="E171" s="228" t="s">
        <v>1255</v>
      </c>
      <c r="F171" s="229" t="s">
        <v>1256</v>
      </c>
      <c r="G171" s="230" t="s">
        <v>294</v>
      </c>
      <c r="H171" s="231">
        <v>90</v>
      </c>
      <c r="I171" s="232"/>
      <c r="J171" s="233">
        <f>ROUND(I171*H171,2)</f>
        <v>0</v>
      </c>
      <c r="K171" s="234"/>
      <c r="L171" s="235"/>
      <c r="M171" s="236" t="s">
        <v>1</v>
      </c>
      <c r="N171" s="237" t="s">
        <v>41</v>
      </c>
      <c r="O171" s="77"/>
      <c r="P171" s="191">
        <f>O171*H171</f>
        <v>0</v>
      </c>
      <c r="Q171" s="191">
        <v>0.00034000000000000002</v>
      </c>
      <c r="R171" s="191">
        <f>Q171*H171</f>
        <v>0.030600000000000002</v>
      </c>
      <c r="S171" s="191">
        <v>0</v>
      </c>
      <c r="T171" s="19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93" t="s">
        <v>85</v>
      </c>
      <c r="AT171" s="193" t="s">
        <v>329</v>
      </c>
      <c r="AU171" s="193" t="s">
        <v>85</v>
      </c>
      <c r="AY171" s="19" t="s">
        <v>160</v>
      </c>
      <c r="BE171" s="194">
        <f>IF(N171="základní",J171,0)</f>
        <v>0</v>
      </c>
      <c r="BF171" s="194">
        <f>IF(N171="snížená",J171,0)</f>
        <v>0</v>
      </c>
      <c r="BG171" s="194">
        <f>IF(N171="zákl. přenesená",J171,0)</f>
        <v>0</v>
      </c>
      <c r="BH171" s="194">
        <f>IF(N171="sníž. přenesená",J171,0)</f>
        <v>0</v>
      </c>
      <c r="BI171" s="194">
        <f>IF(N171="nulová",J171,0)</f>
        <v>0</v>
      </c>
      <c r="BJ171" s="19" t="s">
        <v>83</v>
      </c>
      <c r="BK171" s="194">
        <f>ROUND(I171*H171,2)</f>
        <v>0</v>
      </c>
      <c r="BL171" s="19" t="s">
        <v>83</v>
      </c>
      <c r="BM171" s="193" t="s">
        <v>1530</v>
      </c>
    </row>
    <row r="172" s="2" customFormat="1" ht="33" customHeight="1">
      <c r="A172" s="38"/>
      <c r="B172" s="180"/>
      <c r="C172" s="181" t="s">
        <v>1369</v>
      </c>
      <c r="D172" s="181" t="s">
        <v>162</v>
      </c>
      <c r="E172" s="182" t="s">
        <v>1531</v>
      </c>
      <c r="F172" s="183" t="s">
        <v>1532</v>
      </c>
      <c r="G172" s="184" t="s">
        <v>294</v>
      </c>
      <c r="H172" s="185">
        <v>90</v>
      </c>
      <c r="I172" s="186"/>
      <c r="J172" s="187">
        <f>ROUND(I172*H172,2)</f>
        <v>0</v>
      </c>
      <c r="K172" s="188"/>
      <c r="L172" s="39"/>
      <c r="M172" s="189" t="s">
        <v>1</v>
      </c>
      <c r="N172" s="190" t="s">
        <v>41</v>
      </c>
      <c r="O172" s="77"/>
      <c r="P172" s="191">
        <f>O172*H172</f>
        <v>0</v>
      </c>
      <c r="Q172" s="191">
        <v>0</v>
      </c>
      <c r="R172" s="191">
        <f>Q172*H172</f>
        <v>0</v>
      </c>
      <c r="S172" s="191">
        <v>0</v>
      </c>
      <c r="T172" s="19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93" t="s">
        <v>83</v>
      </c>
      <c r="AT172" s="193" t="s">
        <v>162</v>
      </c>
      <c r="AU172" s="193" t="s">
        <v>85</v>
      </c>
      <c r="AY172" s="19" t="s">
        <v>160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19" t="s">
        <v>83</v>
      </c>
      <c r="BK172" s="194">
        <f>ROUND(I172*H172,2)</f>
        <v>0</v>
      </c>
      <c r="BL172" s="19" t="s">
        <v>83</v>
      </c>
      <c r="BM172" s="193" t="s">
        <v>1533</v>
      </c>
    </row>
    <row r="173" s="2" customFormat="1" ht="24.15" customHeight="1">
      <c r="A173" s="38"/>
      <c r="B173" s="180"/>
      <c r="C173" s="181" t="s">
        <v>1373</v>
      </c>
      <c r="D173" s="181" t="s">
        <v>162</v>
      </c>
      <c r="E173" s="182" t="s">
        <v>1266</v>
      </c>
      <c r="F173" s="183" t="s">
        <v>1267</v>
      </c>
      <c r="G173" s="184" t="s">
        <v>261</v>
      </c>
      <c r="H173" s="185">
        <v>10</v>
      </c>
      <c r="I173" s="186"/>
      <c r="J173" s="187">
        <f>ROUND(I173*H173,2)</f>
        <v>0</v>
      </c>
      <c r="K173" s="188"/>
      <c r="L173" s="39"/>
      <c r="M173" s="189" t="s">
        <v>1</v>
      </c>
      <c r="N173" s="190" t="s">
        <v>41</v>
      </c>
      <c r="O173" s="77"/>
      <c r="P173" s="191">
        <f>O173*H173</f>
        <v>0</v>
      </c>
      <c r="Q173" s="191">
        <v>0</v>
      </c>
      <c r="R173" s="191">
        <f>Q173*H173</f>
        <v>0</v>
      </c>
      <c r="S173" s="191">
        <v>0</v>
      </c>
      <c r="T173" s="19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93" t="s">
        <v>83</v>
      </c>
      <c r="AT173" s="193" t="s">
        <v>162</v>
      </c>
      <c r="AU173" s="193" t="s">
        <v>85</v>
      </c>
      <c r="AY173" s="19" t="s">
        <v>160</v>
      </c>
      <c r="BE173" s="194">
        <f>IF(N173="základní",J173,0)</f>
        <v>0</v>
      </c>
      <c r="BF173" s="194">
        <f>IF(N173="snížená",J173,0)</f>
        <v>0</v>
      </c>
      <c r="BG173" s="194">
        <f>IF(N173="zákl. přenesená",J173,0)</f>
        <v>0</v>
      </c>
      <c r="BH173" s="194">
        <f>IF(N173="sníž. přenesená",J173,0)</f>
        <v>0</v>
      </c>
      <c r="BI173" s="194">
        <f>IF(N173="nulová",J173,0)</f>
        <v>0</v>
      </c>
      <c r="BJ173" s="19" t="s">
        <v>83</v>
      </c>
      <c r="BK173" s="194">
        <f>ROUND(I173*H173,2)</f>
        <v>0</v>
      </c>
      <c r="BL173" s="19" t="s">
        <v>83</v>
      </c>
      <c r="BM173" s="193" t="s">
        <v>1534</v>
      </c>
    </row>
    <row r="174" s="2" customFormat="1" ht="24.15" customHeight="1">
      <c r="A174" s="38"/>
      <c r="B174" s="180"/>
      <c r="C174" s="227" t="s">
        <v>1377</v>
      </c>
      <c r="D174" s="227" t="s">
        <v>329</v>
      </c>
      <c r="E174" s="228" t="s">
        <v>1535</v>
      </c>
      <c r="F174" s="229" t="s">
        <v>1536</v>
      </c>
      <c r="G174" s="230" t="s">
        <v>294</v>
      </c>
      <c r="H174" s="231">
        <v>80</v>
      </c>
      <c r="I174" s="232"/>
      <c r="J174" s="233">
        <f>ROUND(I174*H174,2)</f>
        <v>0</v>
      </c>
      <c r="K174" s="234"/>
      <c r="L174" s="235"/>
      <c r="M174" s="236" t="s">
        <v>1</v>
      </c>
      <c r="N174" s="237" t="s">
        <v>41</v>
      </c>
      <c r="O174" s="77"/>
      <c r="P174" s="191">
        <f>O174*H174</f>
        <v>0</v>
      </c>
      <c r="Q174" s="191">
        <v>1.0000000000000001E-05</v>
      </c>
      <c r="R174" s="191">
        <f>Q174*H174</f>
        <v>0.00080000000000000004</v>
      </c>
      <c r="S174" s="191">
        <v>0</v>
      </c>
      <c r="T174" s="19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93" t="s">
        <v>85</v>
      </c>
      <c r="AT174" s="193" t="s">
        <v>329</v>
      </c>
      <c r="AU174" s="193" t="s">
        <v>85</v>
      </c>
      <c r="AY174" s="19" t="s">
        <v>160</v>
      </c>
      <c r="BE174" s="194">
        <f>IF(N174="základní",J174,0)</f>
        <v>0</v>
      </c>
      <c r="BF174" s="194">
        <f>IF(N174="snížená",J174,0)</f>
        <v>0</v>
      </c>
      <c r="BG174" s="194">
        <f>IF(N174="zákl. přenesená",J174,0)</f>
        <v>0</v>
      </c>
      <c r="BH174" s="194">
        <f>IF(N174="sníž. přenesená",J174,0)</f>
        <v>0</v>
      </c>
      <c r="BI174" s="194">
        <f>IF(N174="nulová",J174,0)</f>
        <v>0</v>
      </c>
      <c r="BJ174" s="19" t="s">
        <v>83</v>
      </c>
      <c r="BK174" s="194">
        <f>ROUND(I174*H174,2)</f>
        <v>0</v>
      </c>
      <c r="BL174" s="19" t="s">
        <v>83</v>
      </c>
      <c r="BM174" s="193" t="s">
        <v>1537</v>
      </c>
    </row>
    <row r="175" s="2" customFormat="1" ht="16.5" customHeight="1">
      <c r="A175" s="38"/>
      <c r="B175" s="180"/>
      <c r="C175" s="181" t="s">
        <v>1381</v>
      </c>
      <c r="D175" s="181" t="s">
        <v>162</v>
      </c>
      <c r="E175" s="182" t="s">
        <v>1538</v>
      </c>
      <c r="F175" s="183" t="s">
        <v>1539</v>
      </c>
      <c r="G175" s="184" t="s">
        <v>261</v>
      </c>
      <c r="H175" s="185">
        <v>2</v>
      </c>
      <c r="I175" s="186"/>
      <c r="J175" s="187">
        <f>ROUND(I175*H175,2)</f>
        <v>0</v>
      </c>
      <c r="K175" s="188"/>
      <c r="L175" s="39"/>
      <c r="M175" s="189" t="s">
        <v>1</v>
      </c>
      <c r="N175" s="190" t="s">
        <v>41</v>
      </c>
      <c r="O175" s="77"/>
      <c r="P175" s="191">
        <f>O175*H175</f>
        <v>0</v>
      </c>
      <c r="Q175" s="191">
        <v>0</v>
      </c>
      <c r="R175" s="191">
        <f>Q175*H175</f>
        <v>0</v>
      </c>
      <c r="S175" s="191">
        <v>0</v>
      </c>
      <c r="T175" s="19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93" t="s">
        <v>83</v>
      </c>
      <c r="AT175" s="193" t="s">
        <v>162</v>
      </c>
      <c r="AU175" s="193" t="s">
        <v>85</v>
      </c>
      <c r="AY175" s="19" t="s">
        <v>160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19" t="s">
        <v>83</v>
      </c>
      <c r="BK175" s="194">
        <f>ROUND(I175*H175,2)</f>
        <v>0</v>
      </c>
      <c r="BL175" s="19" t="s">
        <v>83</v>
      </c>
      <c r="BM175" s="193" t="s">
        <v>1540</v>
      </c>
    </row>
    <row r="176" s="2" customFormat="1" ht="24.15" customHeight="1">
      <c r="A176" s="38"/>
      <c r="B176" s="180"/>
      <c r="C176" s="181" t="s">
        <v>200</v>
      </c>
      <c r="D176" s="181" t="s">
        <v>162</v>
      </c>
      <c r="E176" s="182" t="s">
        <v>1541</v>
      </c>
      <c r="F176" s="183" t="s">
        <v>1542</v>
      </c>
      <c r="G176" s="184" t="s">
        <v>294</v>
      </c>
      <c r="H176" s="185">
        <v>75</v>
      </c>
      <c r="I176" s="186"/>
      <c r="J176" s="187">
        <f>ROUND(I176*H176,2)</f>
        <v>0</v>
      </c>
      <c r="K176" s="188"/>
      <c r="L176" s="39"/>
      <c r="M176" s="189" t="s">
        <v>1</v>
      </c>
      <c r="N176" s="190" t="s">
        <v>41</v>
      </c>
      <c r="O176" s="77"/>
      <c r="P176" s="191">
        <f>O176*H176</f>
        <v>0</v>
      </c>
      <c r="Q176" s="191">
        <v>0</v>
      </c>
      <c r="R176" s="191">
        <f>Q176*H176</f>
        <v>0</v>
      </c>
      <c r="S176" s="191">
        <v>0</v>
      </c>
      <c r="T176" s="19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93" t="s">
        <v>83</v>
      </c>
      <c r="AT176" s="193" t="s">
        <v>162</v>
      </c>
      <c r="AU176" s="193" t="s">
        <v>85</v>
      </c>
      <c r="AY176" s="19" t="s">
        <v>160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19" t="s">
        <v>83</v>
      </c>
      <c r="BK176" s="194">
        <f>ROUND(I176*H176,2)</f>
        <v>0</v>
      </c>
      <c r="BL176" s="19" t="s">
        <v>83</v>
      </c>
      <c r="BM176" s="193" t="s">
        <v>1543</v>
      </c>
    </row>
    <row r="177" s="2" customFormat="1" ht="16.5" customHeight="1">
      <c r="A177" s="38"/>
      <c r="B177" s="180"/>
      <c r="C177" s="227" t="s">
        <v>1388</v>
      </c>
      <c r="D177" s="227" t="s">
        <v>329</v>
      </c>
      <c r="E177" s="228" t="s">
        <v>1330</v>
      </c>
      <c r="F177" s="229" t="s">
        <v>1331</v>
      </c>
      <c r="G177" s="230" t="s">
        <v>762</v>
      </c>
      <c r="H177" s="231">
        <v>50</v>
      </c>
      <c r="I177" s="232"/>
      <c r="J177" s="233">
        <f>ROUND(I177*H177,2)</f>
        <v>0</v>
      </c>
      <c r="K177" s="234"/>
      <c r="L177" s="235"/>
      <c r="M177" s="236" t="s">
        <v>1</v>
      </c>
      <c r="N177" s="237" t="s">
        <v>41</v>
      </c>
      <c r="O177" s="77"/>
      <c r="P177" s="191">
        <f>O177*H177</f>
        <v>0</v>
      </c>
      <c r="Q177" s="191">
        <v>0.001</v>
      </c>
      <c r="R177" s="191">
        <f>Q177*H177</f>
        <v>0.050000000000000003</v>
      </c>
      <c r="S177" s="191">
        <v>0</v>
      </c>
      <c r="T177" s="19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93" t="s">
        <v>421</v>
      </c>
      <c r="AT177" s="193" t="s">
        <v>329</v>
      </c>
      <c r="AU177" s="193" t="s">
        <v>85</v>
      </c>
      <c r="AY177" s="19" t="s">
        <v>160</v>
      </c>
      <c r="BE177" s="194">
        <f>IF(N177="základní",J177,0)</f>
        <v>0</v>
      </c>
      <c r="BF177" s="194">
        <f>IF(N177="snížená",J177,0)</f>
        <v>0</v>
      </c>
      <c r="BG177" s="194">
        <f>IF(N177="zákl. přenesená",J177,0)</f>
        <v>0</v>
      </c>
      <c r="BH177" s="194">
        <f>IF(N177="sníž. přenesená",J177,0)</f>
        <v>0</v>
      </c>
      <c r="BI177" s="194">
        <f>IF(N177="nulová",J177,0)</f>
        <v>0</v>
      </c>
      <c r="BJ177" s="19" t="s">
        <v>83</v>
      </c>
      <c r="BK177" s="194">
        <f>ROUND(I177*H177,2)</f>
        <v>0</v>
      </c>
      <c r="BL177" s="19" t="s">
        <v>1145</v>
      </c>
      <c r="BM177" s="193" t="s">
        <v>1544</v>
      </c>
    </row>
    <row r="178" s="2" customFormat="1" ht="37.8" customHeight="1">
      <c r="A178" s="38"/>
      <c r="B178" s="180"/>
      <c r="C178" s="181" t="s">
        <v>1392</v>
      </c>
      <c r="D178" s="181" t="s">
        <v>162</v>
      </c>
      <c r="E178" s="182" t="s">
        <v>1338</v>
      </c>
      <c r="F178" s="183" t="s">
        <v>1339</v>
      </c>
      <c r="G178" s="184" t="s">
        <v>294</v>
      </c>
      <c r="H178" s="185">
        <v>50</v>
      </c>
      <c r="I178" s="186"/>
      <c r="J178" s="187">
        <f>ROUND(I178*H178,2)</f>
        <v>0</v>
      </c>
      <c r="K178" s="188"/>
      <c r="L178" s="39"/>
      <c r="M178" s="189" t="s">
        <v>1</v>
      </c>
      <c r="N178" s="190" t="s">
        <v>41</v>
      </c>
      <c r="O178" s="77"/>
      <c r="P178" s="191">
        <f>O178*H178</f>
        <v>0</v>
      </c>
      <c r="Q178" s="191">
        <v>0</v>
      </c>
      <c r="R178" s="191">
        <f>Q178*H178</f>
        <v>0</v>
      </c>
      <c r="S178" s="191">
        <v>0</v>
      </c>
      <c r="T178" s="19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93" t="s">
        <v>83</v>
      </c>
      <c r="AT178" s="193" t="s">
        <v>162</v>
      </c>
      <c r="AU178" s="193" t="s">
        <v>85</v>
      </c>
      <c r="AY178" s="19" t="s">
        <v>160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19" t="s">
        <v>83</v>
      </c>
      <c r="BK178" s="194">
        <f>ROUND(I178*H178,2)</f>
        <v>0</v>
      </c>
      <c r="BL178" s="19" t="s">
        <v>83</v>
      </c>
      <c r="BM178" s="193" t="s">
        <v>1545</v>
      </c>
    </row>
    <row r="179" s="2" customFormat="1" ht="24.15" customHeight="1">
      <c r="A179" s="38"/>
      <c r="B179" s="180"/>
      <c r="C179" s="227" t="s">
        <v>1546</v>
      </c>
      <c r="D179" s="227" t="s">
        <v>329</v>
      </c>
      <c r="E179" s="228" t="s">
        <v>1346</v>
      </c>
      <c r="F179" s="229" t="s">
        <v>1347</v>
      </c>
      <c r="G179" s="230" t="s">
        <v>261</v>
      </c>
      <c r="H179" s="231">
        <v>30</v>
      </c>
      <c r="I179" s="232"/>
      <c r="J179" s="233">
        <f>ROUND(I179*H179,2)</f>
        <v>0</v>
      </c>
      <c r="K179" s="234"/>
      <c r="L179" s="235"/>
      <c r="M179" s="236" t="s">
        <v>1</v>
      </c>
      <c r="N179" s="237" t="s">
        <v>41</v>
      </c>
      <c r="O179" s="77"/>
      <c r="P179" s="191">
        <f>O179*H179</f>
        <v>0</v>
      </c>
      <c r="Q179" s="191">
        <v>0.00025999999999999998</v>
      </c>
      <c r="R179" s="191">
        <f>Q179*H179</f>
        <v>0.0077999999999999996</v>
      </c>
      <c r="S179" s="191">
        <v>0</v>
      </c>
      <c r="T179" s="19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93" t="s">
        <v>421</v>
      </c>
      <c r="AT179" s="193" t="s">
        <v>329</v>
      </c>
      <c r="AU179" s="193" t="s">
        <v>85</v>
      </c>
      <c r="AY179" s="19" t="s">
        <v>160</v>
      </c>
      <c r="BE179" s="194">
        <f>IF(N179="základní",J179,0)</f>
        <v>0</v>
      </c>
      <c r="BF179" s="194">
        <f>IF(N179="snížená",J179,0)</f>
        <v>0</v>
      </c>
      <c r="BG179" s="194">
        <f>IF(N179="zákl. přenesená",J179,0)</f>
        <v>0</v>
      </c>
      <c r="BH179" s="194">
        <f>IF(N179="sníž. přenesená",J179,0)</f>
        <v>0</v>
      </c>
      <c r="BI179" s="194">
        <f>IF(N179="nulová",J179,0)</f>
        <v>0</v>
      </c>
      <c r="BJ179" s="19" t="s">
        <v>83</v>
      </c>
      <c r="BK179" s="194">
        <f>ROUND(I179*H179,2)</f>
        <v>0</v>
      </c>
      <c r="BL179" s="19" t="s">
        <v>1145</v>
      </c>
      <c r="BM179" s="193" t="s">
        <v>1547</v>
      </c>
    </row>
    <row r="180" s="2" customFormat="1" ht="16.5" customHeight="1">
      <c r="A180" s="38"/>
      <c r="B180" s="180"/>
      <c r="C180" s="227" t="s">
        <v>1548</v>
      </c>
      <c r="D180" s="227" t="s">
        <v>329</v>
      </c>
      <c r="E180" s="228" t="s">
        <v>1350</v>
      </c>
      <c r="F180" s="229" t="s">
        <v>1351</v>
      </c>
      <c r="G180" s="230" t="s">
        <v>261</v>
      </c>
      <c r="H180" s="231">
        <v>4</v>
      </c>
      <c r="I180" s="232"/>
      <c r="J180" s="233">
        <f>ROUND(I180*H180,2)</f>
        <v>0</v>
      </c>
      <c r="K180" s="234"/>
      <c r="L180" s="235"/>
      <c r="M180" s="236" t="s">
        <v>1</v>
      </c>
      <c r="N180" s="237" t="s">
        <v>41</v>
      </c>
      <c r="O180" s="77"/>
      <c r="P180" s="191">
        <f>O180*H180</f>
        <v>0</v>
      </c>
      <c r="Q180" s="191">
        <v>0.00958</v>
      </c>
      <c r="R180" s="191">
        <f>Q180*H180</f>
        <v>0.03832</v>
      </c>
      <c r="S180" s="191">
        <v>0</v>
      </c>
      <c r="T180" s="19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3" t="s">
        <v>85</v>
      </c>
      <c r="AT180" s="193" t="s">
        <v>329</v>
      </c>
      <c r="AU180" s="193" t="s">
        <v>85</v>
      </c>
      <c r="AY180" s="19" t="s">
        <v>160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19" t="s">
        <v>83</v>
      </c>
      <c r="BK180" s="194">
        <f>ROUND(I180*H180,2)</f>
        <v>0</v>
      </c>
      <c r="BL180" s="19" t="s">
        <v>83</v>
      </c>
      <c r="BM180" s="193" t="s">
        <v>1549</v>
      </c>
    </row>
    <row r="181" s="2" customFormat="1" ht="16.5" customHeight="1">
      <c r="A181" s="38"/>
      <c r="B181" s="180"/>
      <c r="C181" s="227" t="s">
        <v>1550</v>
      </c>
      <c r="D181" s="227" t="s">
        <v>329</v>
      </c>
      <c r="E181" s="228" t="s">
        <v>1354</v>
      </c>
      <c r="F181" s="229" t="s">
        <v>1355</v>
      </c>
      <c r="G181" s="230" t="s">
        <v>261</v>
      </c>
      <c r="H181" s="231">
        <v>4</v>
      </c>
      <c r="I181" s="232"/>
      <c r="J181" s="233">
        <f>ROUND(I181*H181,2)</f>
        <v>0</v>
      </c>
      <c r="K181" s="234"/>
      <c r="L181" s="235"/>
      <c r="M181" s="236" t="s">
        <v>1</v>
      </c>
      <c r="N181" s="237" t="s">
        <v>41</v>
      </c>
      <c r="O181" s="77"/>
      <c r="P181" s="191">
        <f>O181*H181</f>
        <v>0</v>
      </c>
      <c r="Q181" s="191">
        <v>0.00044999999999999999</v>
      </c>
      <c r="R181" s="191">
        <f>Q181*H181</f>
        <v>0.0018</v>
      </c>
      <c r="S181" s="191">
        <v>0</v>
      </c>
      <c r="T181" s="19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93" t="s">
        <v>85</v>
      </c>
      <c r="AT181" s="193" t="s">
        <v>329</v>
      </c>
      <c r="AU181" s="193" t="s">
        <v>85</v>
      </c>
      <c r="AY181" s="19" t="s">
        <v>160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19" t="s">
        <v>83</v>
      </c>
      <c r="BK181" s="194">
        <f>ROUND(I181*H181,2)</f>
        <v>0</v>
      </c>
      <c r="BL181" s="19" t="s">
        <v>83</v>
      </c>
      <c r="BM181" s="193" t="s">
        <v>1551</v>
      </c>
    </row>
    <row r="182" s="2" customFormat="1" ht="16.5" customHeight="1">
      <c r="A182" s="38"/>
      <c r="B182" s="180"/>
      <c r="C182" s="227" t="s">
        <v>320</v>
      </c>
      <c r="D182" s="227" t="s">
        <v>329</v>
      </c>
      <c r="E182" s="228" t="s">
        <v>1358</v>
      </c>
      <c r="F182" s="229" t="s">
        <v>1359</v>
      </c>
      <c r="G182" s="230" t="s">
        <v>261</v>
      </c>
      <c r="H182" s="231">
        <v>2</v>
      </c>
      <c r="I182" s="232"/>
      <c r="J182" s="233">
        <f>ROUND(I182*H182,2)</f>
        <v>0</v>
      </c>
      <c r="K182" s="234"/>
      <c r="L182" s="235"/>
      <c r="M182" s="236" t="s">
        <v>1</v>
      </c>
      <c r="N182" s="237" t="s">
        <v>41</v>
      </c>
      <c r="O182" s="77"/>
      <c r="P182" s="191">
        <f>O182*H182</f>
        <v>0</v>
      </c>
      <c r="Q182" s="191">
        <v>0.00012</v>
      </c>
      <c r="R182" s="191">
        <f>Q182*H182</f>
        <v>0.00024000000000000001</v>
      </c>
      <c r="S182" s="191">
        <v>0</v>
      </c>
      <c r="T182" s="19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93" t="s">
        <v>421</v>
      </c>
      <c r="AT182" s="193" t="s">
        <v>329</v>
      </c>
      <c r="AU182" s="193" t="s">
        <v>85</v>
      </c>
      <c r="AY182" s="19" t="s">
        <v>160</v>
      </c>
      <c r="BE182" s="194">
        <f>IF(N182="základní",J182,0)</f>
        <v>0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19" t="s">
        <v>83</v>
      </c>
      <c r="BK182" s="194">
        <f>ROUND(I182*H182,2)</f>
        <v>0</v>
      </c>
      <c r="BL182" s="19" t="s">
        <v>1145</v>
      </c>
      <c r="BM182" s="193" t="s">
        <v>1552</v>
      </c>
    </row>
    <row r="183" s="2" customFormat="1" ht="16.5" customHeight="1">
      <c r="A183" s="38"/>
      <c r="B183" s="180"/>
      <c r="C183" s="227" t="s">
        <v>1553</v>
      </c>
      <c r="D183" s="227" t="s">
        <v>329</v>
      </c>
      <c r="E183" s="228" t="s">
        <v>1393</v>
      </c>
      <c r="F183" s="229" t="s">
        <v>1394</v>
      </c>
      <c r="G183" s="230" t="s">
        <v>762</v>
      </c>
      <c r="H183" s="231">
        <v>10</v>
      </c>
      <c r="I183" s="232"/>
      <c r="J183" s="233">
        <f>ROUND(I183*H183,2)</f>
        <v>0</v>
      </c>
      <c r="K183" s="234"/>
      <c r="L183" s="235"/>
      <c r="M183" s="236" t="s">
        <v>1</v>
      </c>
      <c r="N183" s="237" t="s">
        <v>41</v>
      </c>
      <c r="O183" s="77"/>
      <c r="P183" s="191">
        <f>O183*H183</f>
        <v>0</v>
      </c>
      <c r="Q183" s="191">
        <v>0</v>
      </c>
      <c r="R183" s="191">
        <f>Q183*H183</f>
        <v>0</v>
      </c>
      <c r="S183" s="191">
        <v>0</v>
      </c>
      <c r="T183" s="19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93" t="s">
        <v>421</v>
      </c>
      <c r="AT183" s="193" t="s">
        <v>329</v>
      </c>
      <c r="AU183" s="193" t="s">
        <v>85</v>
      </c>
      <c r="AY183" s="19" t="s">
        <v>160</v>
      </c>
      <c r="BE183" s="194">
        <f>IF(N183="základní",J183,0)</f>
        <v>0</v>
      </c>
      <c r="BF183" s="194">
        <f>IF(N183="snížená",J183,0)</f>
        <v>0</v>
      </c>
      <c r="BG183" s="194">
        <f>IF(N183="zákl. přenesená",J183,0)</f>
        <v>0</v>
      </c>
      <c r="BH183" s="194">
        <f>IF(N183="sníž. přenesená",J183,0)</f>
        <v>0</v>
      </c>
      <c r="BI183" s="194">
        <f>IF(N183="nulová",J183,0)</f>
        <v>0</v>
      </c>
      <c r="BJ183" s="19" t="s">
        <v>83</v>
      </c>
      <c r="BK183" s="194">
        <f>ROUND(I183*H183,2)</f>
        <v>0</v>
      </c>
      <c r="BL183" s="19" t="s">
        <v>1145</v>
      </c>
      <c r="BM183" s="193" t="s">
        <v>1554</v>
      </c>
    </row>
    <row r="184" s="12" customFormat="1" ht="22.8" customHeight="1">
      <c r="A184" s="12"/>
      <c r="B184" s="167"/>
      <c r="C184" s="12"/>
      <c r="D184" s="168" t="s">
        <v>75</v>
      </c>
      <c r="E184" s="178" t="s">
        <v>1555</v>
      </c>
      <c r="F184" s="178" t="s">
        <v>1556</v>
      </c>
      <c r="G184" s="12"/>
      <c r="H184" s="12"/>
      <c r="I184" s="170"/>
      <c r="J184" s="179">
        <f>BK184</f>
        <v>0</v>
      </c>
      <c r="K184" s="12"/>
      <c r="L184" s="167"/>
      <c r="M184" s="172"/>
      <c r="N184" s="173"/>
      <c r="O184" s="173"/>
      <c r="P184" s="174">
        <v>0</v>
      </c>
      <c r="Q184" s="173"/>
      <c r="R184" s="174">
        <v>0</v>
      </c>
      <c r="S184" s="173"/>
      <c r="T184" s="175"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68" t="s">
        <v>185</v>
      </c>
      <c r="AT184" s="176" t="s">
        <v>75</v>
      </c>
      <c r="AU184" s="176" t="s">
        <v>83</v>
      </c>
      <c r="AY184" s="168" t="s">
        <v>160</v>
      </c>
      <c r="BK184" s="177">
        <v>0</v>
      </c>
    </row>
    <row r="185" s="12" customFormat="1" ht="22.8" customHeight="1">
      <c r="A185" s="12"/>
      <c r="B185" s="167"/>
      <c r="C185" s="12"/>
      <c r="D185" s="168" t="s">
        <v>75</v>
      </c>
      <c r="E185" s="178" t="s">
        <v>1557</v>
      </c>
      <c r="F185" s="178" t="s">
        <v>1558</v>
      </c>
      <c r="G185" s="12"/>
      <c r="H185" s="12"/>
      <c r="I185" s="170"/>
      <c r="J185" s="179">
        <f>BK185</f>
        <v>0</v>
      </c>
      <c r="K185" s="12"/>
      <c r="L185" s="167"/>
      <c r="M185" s="172"/>
      <c r="N185" s="173"/>
      <c r="O185" s="173"/>
      <c r="P185" s="174">
        <f>SUM(P186:P188)</f>
        <v>0</v>
      </c>
      <c r="Q185" s="173"/>
      <c r="R185" s="174">
        <f>SUM(R186:R188)</f>
        <v>0</v>
      </c>
      <c r="S185" s="173"/>
      <c r="T185" s="175">
        <f>SUM(T186:T188)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68" t="s">
        <v>185</v>
      </c>
      <c r="AT185" s="176" t="s">
        <v>75</v>
      </c>
      <c r="AU185" s="176" t="s">
        <v>83</v>
      </c>
      <c r="AY185" s="168" t="s">
        <v>160</v>
      </c>
      <c r="BK185" s="177">
        <f>SUM(BK186:BK188)</f>
        <v>0</v>
      </c>
    </row>
    <row r="186" s="2" customFormat="1" ht="16.5" customHeight="1">
      <c r="A186" s="38"/>
      <c r="B186" s="180"/>
      <c r="C186" s="181" t="s">
        <v>324</v>
      </c>
      <c r="D186" s="181" t="s">
        <v>162</v>
      </c>
      <c r="E186" s="182" t="s">
        <v>1559</v>
      </c>
      <c r="F186" s="183" t="s">
        <v>1560</v>
      </c>
      <c r="G186" s="184" t="s">
        <v>261</v>
      </c>
      <c r="H186" s="185">
        <v>1</v>
      </c>
      <c r="I186" s="186"/>
      <c r="J186" s="187">
        <f>ROUND(I186*H186,2)</f>
        <v>0</v>
      </c>
      <c r="K186" s="188"/>
      <c r="L186" s="39"/>
      <c r="M186" s="189" t="s">
        <v>1</v>
      </c>
      <c r="N186" s="190" t="s">
        <v>41</v>
      </c>
      <c r="O186" s="77"/>
      <c r="P186" s="191">
        <f>O186*H186</f>
        <v>0</v>
      </c>
      <c r="Q186" s="191">
        <v>0</v>
      </c>
      <c r="R186" s="191">
        <f>Q186*H186</f>
        <v>0</v>
      </c>
      <c r="S186" s="191">
        <v>0</v>
      </c>
      <c r="T186" s="19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93" t="s">
        <v>83</v>
      </c>
      <c r="AT186" s="193" t="s">
        <v>162</v>
      </c>
      <c r="AU186" s="193" t="s">
        <v>85</v>
      </c>
      <c r="AY186" s="19" t="s">
        <v>160</v>
      </c>
      <c r="BE186" s="194">
        <f>IF(N186="základní",J186,0)</f>
        <v>0</v>
      </c>
      <c r="BF186" s="194">
        <f>IF(N186="snížená",J186,0)</f>
        <v>0</v>
      </c>
      <c r="BG186" s="194">
        <f>IF(N186="zákl. přenesená",J186,0)</f>
        <v>0</v>
      </c>
      <c r="BH186" s="194">
        <f>IF(N186="sníž. přenesená",J186,0)</f>
        <v>0</v>
      </c>
      <c r="BI186" s="194">
        <f>IF(N186="nulová",J186,0)</f>
        <v>0</v>
      </c>
      <c r="BJ186" s="19" t="s">
        <v>83</v>
      </c>
      <c r="BK186" s="194">
        <f>ROUND(I186*H186,2)</f>
        <v>0</v>
      </c>
      <c r="BL186" s="19" t="s">
        <v>83</v>
      </c>
      <c r="BM186" s="193" t="s">
        <v>1561</v>
      </c>
    </row>
    <row r="187" s="2" customFormat="1" ht="16.5" customHeight="1">
      <c r="A187" s="38"/>
      <c r="B187" s="180"/>
      <c r="C187" s="181" t="s">
        <v>1562</v>
      </c>
      <c r="D187" s="181" t="s">
        <v>162</v>
      </c>
      <c r="E187" s="182" t="s">
        <v>1563</v>
      </c>
      <c r="F187" s="183" t="s">
        <v>1564</v>
      </c>
      <c r="G187" s="184" t="s">
        <v>1189</v>
      </c>
      <c r="H187" s="185">
        <v>24</v>
      </c>
      <c r="I187" s="186"/>
      <c r="J187" s="187">
        <f>ROUND(I187*H187,2)</f>
        <v>0</v>
      </c>
      <c r="K187" s="188"/>
      <c r="L187" s="39"/>
      <c r="M187" s="189" t="s">
        <v>1</v>
      </c>
      <c r="N187" s="190" t="s">
        <v>41</v>
      </c>
      <c r="O187" s="77"/>
      <c r="P187" s="191">
        <f>O187*H187</f>
        <v>0</v>
      </c>
      <c r="Q187" s="191">
        <v>0</v>
      </c>
      <c r="R187" s="191">
        <f>Q187*H187</f>
        <v>0</v>
      </c>
      <c r="S187" s="191">
        <v>0</v>
      </c>
      <c r="T187" s="19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93" t="s">
        <v>83</v>
      </c>
      <c r="AT187" s="193" t="s">
        <v>162</v>
      </c>
      <c r="AU187" s="193" t="s">
        <v>85</v>
      </c>
      <c r="AY187" s="19" t="s">
        <v>160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19" t="s">
        <v>83</v>
      </c>
      <c r="BK187" s="194">
        <f>ROUND(I187*H187,2)</f>
        <v>0</v>
      </c>
      <c r="BL187" s="19" t="s">
        <v>83</v>
      </c>
      <c r="BM187" s="193" t="s">
        <v>1565</v>
      </c>
    </row>
    <row r="188" s="2" customFormat="1" ht="37.8" customHeight="1">
      <c r="A188" s="38"/>
      <c r="B188" s="180"/>
      <c r="C188" s="181" t="s">
        <v>1566</v>
      </c>
      <c r="D188" s="181" t="s">
        <v>162</v>
      </c>
      <c r="E188" s="182" t="s">
        <v>1567</v>
      </c>
      <c r="F188" s="183" t="s">
        <v>1568</v>
      </c>
      <c r="G188" s="184" t="s">
        <v>261</v>
      </c>
      <c r="H188" s="185">
        <v>2</v>
      </c>
      <c r="I188" s="186"/>
      <c r="J188" s="187">
        <f>ROUND(I188*H188,2)</f>
        <v>0</v>
      </c>
      <c r="K188" s="188"/>
      <c r="L188" s="39"/>
      <c r="M188" s="246" t="s">
        <v>1</v>
      </c>
      <c r="N188" s="247" t="s">
        <v>41</v>
      </c>
      <c r="O188" s="243"/>
      <c r="P188" s="244">
        <f>O188*H188</f>
        <v>0</v>
      </c>
      <c r="Q188" s="244">
        <v>0</v>
      </c>
      <c r="R188" s="244">
        <f>Q188*H188</f>
        <v>0</v>
      </c>
      <c r="S188" s="244">
        <v>0</v>
      </c>
      <c r="T188" s="24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93" t="s">
        <v>1145</v>
      </c>
      <c r="AT188" s="193" t="s">
        <v>162</v>
      </c>
      <c r="AU188" s="193" t="s">
        <v>85</v>
      </c>
      <c r="AY188" s="19" t="s">
        <v>160</v>
      </c>
      <c r="BE188" s="194">
        <f>IF(N188="základní",J188,0)</f>
        <v>0</v>
      </c>
      <c r="BF188" s="194">
        <f>IF(N188="snížená",J188,0)</f>
        <v>0</v>
      </c>
      <c r="BG188" s="194">
        <f>IF(N188="zákl. přenesená",J188,0)</f>
        <v>0</v>
      </c>
      <c r="BH188" s="194">
        <f>IF(N188="sníž. přenesená",J188,0)</f>
        <v>0</v>
      </c>
      <c r="BI188" s="194">
        <f>IF(N188="nulová",J188,0)</f>
        <v>0</v>
      </c>
      <c r="BJ188" s="19" t="s">
        <v>83</v>
      </c>
      <c r="BK188" s="194">
        <f>ROUND(I188*H188,2)</f>
        <v>0</v>
      </c>
      <c r="BL188" s="19" t="s">
        <v>1145</v>
      </c>
      <c r="BM188" s="193" t="s">
        <v>1569</v>
      </c>
    </row>
    <row r="189" s="2" customFormat="1" ht="6.96" customHeight="1">
      <c r="A189" s="38"/>
      <c r="B189" s="60"/>
      <c r="C189" s="61"/>
      <c r="D189" s="61"/>
      <c r="E189" s="61"/>
      <c r="F189" s="61"/>
      <c r="G189" s="61"/>
      <c r="H189" s="61"/>
      <c r="I189" s="61"/>
      <c r="J189" s="61"/>
      <c r="K189" s="61"/>
      <c r="L189" s="39"/>
      <c r="M189" s="38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</row>
  </sheetData>
  <autoFilter ref="C121:K18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113</v>
      </c>
      <c r="L4" s="22"/>
      <c r="M4" s="128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9" t="str">
        <f>'Rekapitulace stavby'!K6</f>
        <v>Navýšení výkonu trafostanice M 109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114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1570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4. 9. 2025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26</v>
      </c>
      <c r="F15" s="38"/>
      <c r="G15" s="38"/>
      <c r="H15" s="38"/>
      <c r="I15" s="32" t="s">
        <v>27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31</v>
      </c>
      <c r="F21" s="38"/>
      <c r="G21" s="38"/>
      <c r="H21" s="38"/>
      <c r="I21" s="32" t="s">
        <v>27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27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35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0"/>
      <c r="B27" s="131"/>
      <c r="C27" s="130"/>
      <c r="D27" s="130"/>
      <c r="E27" s="36" t="s">
        <v>1</v>
      </c>
      <c r="F27" s="36"/>
      <c r="G27" s="36"/>
      <c r="H27" s="36"/>
      <c r="I27" s="130"/>
      <c r="J27" s="130"/>
      <c r="K27" s="130"/>
      <c r="L27" s="132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33" t="s">
        <v>36</v>
      </c>
      <c r="E30" s="38"/>
      <c r="F30" s="38"/>
      <c r="G30" s="38"/>
      <c r="H30" s="38"/>
      <c r="I30" s="38"/>
      <c r="J30" s="96">
        <f>ROUND(J126,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38</v>
      </c>
      <c r="G32" s="38"/>
      <c r="H32" s="38"/>
      <c r="I32" s="43" t="s">
        <v>37</v>
      </c>
      <c r="J32" s="43" t="s">
        <v>39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34" t="s">
        <v>40</v>
      </c>
      <c r="E33" s="32" t="s">
        <v>41</v>
      </c>
      <c r="F33" s="135">
        <f>ROUND((SUM(BE126:BE205)),  2)</f>
        <v>0</v>
      </c>
      <c r="G33" s="38"/>
      <c r="H33" s="38"/>
      <c r="I33" s="136">
        <v>0.20999999999999999</v>
      </c>
      <c r="J33" s="135">
        <f>ROUND(((SUM(BE126:BE205))*I33),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42</v>
      </c>
      <c r="F34" s="135">
        <f>ROUND((SUM(BF126:BF205)),  2)</f>
        <v>0</v>
      </c>
      <c r="G34" s="38"/>
      <c r="H34" s="38"/>
      <c r="I34" s="136">
        <v>0.12</v>
      </c>
      <c r="J34" s="135">
        <f>ROUND(((SUM(BF126:BF205))*I34),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43</v>
      </c>
      <c r="F35" s="135">
        <f>ROUND((SUM(BG126:BG205)),  2)</f>
        <v>0</v>
      </c>
      <c r="G35" s="38"/>
      <c r="H35" s="38"/>
      <c r="I35" s="136">
        <v>0.20999999999999999</v>
      </c>
      <c r="J35" s="135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44</v>
      </c>
      <c r="F36" s="135">
        <f>ROUND((SUM(BH126:BH205)),  2)</f>
        <v>0</v>
      </c>
      <c r="G36" s="38"/>
      <c r="H36" s="38"/>
      <c r="I36" s="136">
        <v>0.12</v>
      </c>
      <c r="J36" s="135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45</v>
      </c>
      <c r="F37" s="135">
        <f>ROUND((SUM(BI126:BI205)),  2)</f>
        <v>0</v>
      </c>
      <c r="G37" s="38"/>
      <c r="H37" s="38"/>
      <c r="I37" s="136">
        <v>0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37"/>
      <c r="D39" s="138" t="s">
        <v>46</v>
      </c>
      <c r="E39" s="81"/>
      <c r="F39" s="81"/>
      <c r="G39" s="139" t="s">
        <v>47</v>
      </c>
      <c r="H39" s="140" t="s">
        <v>48</v>
      </c>
      <c r="I39" s="81"/>
      <c r="J39" s="141">
        <f>SUM(J30:J37)</f>
        <v>0</v>
      </c>
      <c r="K39" s="142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49</v>
      </c>
      <c r="E50" s="57"/>
      <c r="F50" s="57"/>
      <c r="G50" s="56" t="s">
        <v>50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51</v>
      </c>
      <c r="E61" s="41"/>
      <c r="F61" s="143" t="s">
        <v>52</v>
      </c>
      <c r="G61" s="58" t="s">
        <v>51</v>
      </c>
      <c r="H61" s="41"/>
      <c r="I61" s="41"/>
      <c r="J61" s="144" t="s">
        <v>52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53</v>
      </c>
      <c r="E65" s="59"/>
      <c r="F65" s="59"/>
      <c r="G65" s="56" t="s">
        <v>54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51</v>
      </c>
      <c r="E76" s="41"/>
      <c r="F76" s="143" t="s">
        <v>52</v>
      </c>
      <c r="G76" s="58" t="s">
        <v>51</v>
      </c>
      <c r="H76" s="41"/>
      <c r="I76" s="41"/>
      <c r="J76" s="144" t="s">
        <v>52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9" t="str">
        <f>E7</f>
        <v>Navýšení výkonu trafostanice M 109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IO 01 - Trasa silnoproud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Průmyslový areál Synthesia, a.s. Pardubice-Semtín</v>
      </c>
      <c r="G89" s="38"/>
      <c r="H89" s="38"/>
      <c r="I89" s="32" t="s">
        <v>22</v>
      </c>
      <c r="J89" s="69" t="str">
        <f>IF(J12="","",J12)</f>
        <v>4. 9. 2025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38"/>
      <c r="E91" s="38"/>
      <c r="F91" s="27" t="str">
        <f>E15</f>
        <v>Synthesia, a.s.</v>
      </c>
      <c r="G91" s="38"/>
      <c r="H91" s="38"/>
      <c r="I91" s="32" t="s">
        <v>30</v>
      </c>
      <c r="J91" s="36" t="str">
        <f>E21</f>
        <v>Kovoprojekta Brno a.s.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32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45" t="s">
        <v>119</v>
      </c>
      <c r="D94" s="137"/>
      <c r="E94" s="137"/>
      <c r="F94" s="137"/>
      <c r="G94" s="137"/>
      <c r="H94" s="137"/>
      <c r="I94" s="137"/>
      <c r="J94" s="146" t="s">
        <v>120</v>
      </c>
      <c r="K94" s="137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47" t="s">
        <v>121</v>
      </c>
      <c r="D96" s="38"/>
      <c r="E96" s="38"/>
      <c r="F96" s="38"/>
      <c r="G96" s="38"/>
      <c r="H96" s="38"/>
      <c r="I96" s="38"/>
      <c r="J96" s="96">
        <f>J126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122</v>
      </c>
    </row>
    <row r="97" s="9" customFormat="1" ht="24.96" customHeight="1">
      <c r="A97" s="9"/>
      <c r="B97" s="148"/>
      <c r="C97" s="9"/>
      <c r="D97" s="149" t="s">
        <v>123</v>
      </c>
      <c r="E97" s="150"/>
      <c r="F97" s="150"/>
      <c r="G97" s="150"/>
      <c r="H97" s="150"/>
      <c r="I97" s="150"/>
      <c r="J97" s="151">
        <f>J127</f>
        <v>0</v>
      </c>
      <c r="K97" s="9"/>
      <c r="L97" s="14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2"/>
      <c r="C98" s="10"/>
      <c r="D98" s="153" t="s">
        <v>1571</v>
      </c>
      <c r="E98" s="154"/>
      <c r="F98" s="154"/>
      <c r="G98" s="154"/>
      <c r="H98" s="154"/>
      <c r="I98" s="154"/>
      <c r="J98" s="155">
        <f>J128</f>
        <v>0</v>
      </c>
      <c r="K98" s="10"/>
      <c r="L98" s="15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48"/>
      <c r="C99" s="9"/>
      <c r="D99" s="149" t="s">
        <v>142</v>
      </c>
      <c r="E99" s="150"/>
      <c r="F99" s="150"/>
      <c r="G99" s="150"/>
      <c r="H99" s="150"/>
      <c r="I99" s="150"/>
      <c r="J99" s="151">
        <f>J133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1205</v>
      </c>
      <c r="E100" s="154"/>
      <c r="F100" s="154"/>
      <c r="G100" s="154"/>
      <c r="H100" s="154"/>
      <c r="I100" s="154"/>
      <c r="J100" s="155">
        <f>J134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1398</v>
      </c>
      <c r="E101" s="154"/>
      <c r="F101" s="154"/>
      <c r="G101" s="154"/>
      <c r="H101" s="154"/>
      <c r="I101" s="154"/>
      <c r="J101" s="155">
        <f>J157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143</v>
      </c>
      <c r="E102" s="154"/>
      <c r="F102" s="154"/>
      <c r="G102" s="154"/>
      <c r="H102" s="154"/>
      <c r="I102" s="154"/>
      <c r="J102" s="155">
        <f>J161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48"/>
      <c r="C103" s="9"/>
      <c r="D103" s="149" t="s">
        <v>132</v>
      </c>
      <c r="E103" s="150"/>
      <c r="F103" s="150"/>
      <c r="G103" s="150"/>
      <c r="H103" s="150"/>
      <c r="I103" s="150"/>
      <c r="J103" s="151">
        <f>J187</f>
        <v>0</v>
      </c>
      <c r="K103" s="9"/>
      <c r="L103" s="148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2"/>
      <c r="C104" s="10"/>
      <c r="D104" s="153" t="s">
        <v>1572</v>
      </c>
      <c r="E104" s="154"/>
      <c r="F104" s="154"/>
      <c r="G104" s="154"/>
      <c r="H104" s="154"/>
      <c r="I104" s="154"/>
      <c r="J104" s="155">
        <f>J188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48"/>
      <c r="C105" s="9"/>
      <c r="D105" s="149" t="s">
        <v>1573</v>
      </c>
      <c r="E105" s="150"/>
      <c r="F105" s="150"/>
      <c r="G105" s="150"/>
      <c r="H105" s="150"/>
      <c r="I105" s="150"/>
      <c r="J105" s="151">
        <f>J198</f>
        <v>0</v>
      </c>
      <c r="K105" s="9"/>
      <c r="L105" s="14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52"/>
      <c r="C106" s="10"/>
      <c r="D106" s="153" t="s">
        <v>1574</v>
      </c>
      <c r="E106" s="154"/>
      <c r="F106" s="154"/>
      <c r="G106" s="154"/>
      <c r="H106" s="154"/>
      <c r="I106" s="154"/>
      <c r="J106" s="155">
        <f>J199</f>
        <v>0</v>
      </c>
      <c r="K106" s="10"/>
      <c r="L106" s="15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38"/>
      <c r="D107" s="38"/>
      <c r="E107" s="38"/>
      <c r="F107" s="38"/>
      <c r="G107" s="38"/>
      <c r="H107" s="38"/>
      <c r="I107" s="38"/>
      <c r="J107" s="38"/>
      <c r="K107" s="38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0"/>
      <c r="C108" s="61"/>
      <c r="D108" s="61"/>
      <c r="E108" s="61"/>
      <c r="F108" s="61"/>
      <c r="G108" s="61"/>
      <c r="H108" s="61"/>
      <c r="I108" s="61"/>
      <c r="J108" s="61"/>
      <c r="K108" s="61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2"/>
      <c r="C112" s="63"/>
      <c r="D112" s="63"/>
      <c r="E112" s="63"/>
      <c r="F112" s="63"/>
      <c r="G112" s="63"/>
      <c r="H112" s="63"/>
      <c r="I112" s="63"/>
      <c r="J112" s="63"/>
      <c r="K112" s="63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145</v>
      </c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38"/>
      <c r="D116" s="38"/>
      <c r="E116" s="129" t="str">
        <f>E7</f>
        <v>Navýšení výkonu trafostanice M 109</v>
      </c>
      <c r="F116" s="32"/>
      <c r="G116" s="32"/>
      <c r="H116" s="32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114</v>
      </c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38"/>
      <c r="D118" s="38"/>
      <c r="E118" s="67" t="str">
        <f>E9</f>
        <v>IO 01 - Trasa silnoproud</v>
      </c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38"/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38"/>
      <c r="E120" s="38"/>
      <c r="F120" s="27" t="str">
        <f>F12</f>
        <v>Průmyslový areál Synthesia, a.s. Pardubice-Semtín</v>
      </c>
      <c r="G120" s="38"/>
      <c r="H120" s="38"/>
      <c r="I120" s="32" t="s">
        <v>22</v>
      </c>
      <c r="J120" s="69" t="str">
        <f>IF(J12="","",J12)</f>
        <v>4. 9. 2025</v>
      </c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24</v>
      </c>
      <c r="D122" s="38"/>
      <c r="E122" s="38"/>
      <c r="F122" s="27" t="str">
        <f>E15</f>
        <v>Synthesia, a.s.</v>
      </c>
      <c r="G122" s="38"/>
      <c r="H122" s="38"/>
      <c r="I122" s="32" t="s">
        <v>30</v>
      </c>
      <c r="J122" s="36" t="str">
        <f>E21</f>
        <v>Kovoprojekta Brno a.s.</v>
      </c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38"/>
      <c r="E123" s="38"/>
      <c r="F123" s="27" t="str">
        <f>IF(E18="","",E18)</f>
        <v>Vyplň údaj</v>
      </c>
      <c r="G123" s="38"/>
      <c r="H123" s="38"/>
      <c r="I123" s="32" t="s">
        <v>32</v>
      </c>
      <c r="J123" s="36" t="str">
        <f>E24</f>
        <v xml:space="preserve"> </v>
      </c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38"/>
      <c r="D124" s="38"/>
      <c r="E124" s="38"/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56"/>
      <c r="B125" s="157"/>
      <c r="C125" s="158" t="s">
        <v>146</v>
      </c>
      <c r="D125" s="159" t="s">
        <v>61</v>
      </c>
      <c r="E125" s="159" t="s">
        <v>57</v>
      </c>
      <c r="F125" s="159" t="s">
        <v>58</v>
      </c>
      <c r="G125" s="159" t="s">
        <v>147</v>
      </c>
      <c r="H125" s="159" t="s">
        <v>148</v>
      </c>
      <c r="I125" s="159" t="s">
        <v>149</v>
      </c>
      <c r="J125" s="160" t="s">
        <v>120</v>
      </c>
      <c r="K125" s="161" t="s">
        <v>150</v>
      </c>
      <c r="L125" s="162"/>
      <c r="M125" s="86" t="s">
        <v>1</v>
      </c>
      <c r="N125" s="87" t="s">
        <v>40</v>
      </c>
      <c r="O125" s="87" t="s">
        <v>151</v>
      </c>
      <c r="P125" s="87" t="s">
        <v>152</v>
      </c>
      <c r="Q125" s="87" t="s">
        <v>153</v>
      </c>
      <c r="R125" s="87" t="s">
        <v>154</v>
      </c>
      <c r="S125" s="87" t="s">
        <v>155</v>
      </c>
      <c r="T125" s="88" t="s">
        <v>156</v>
      </c>
      <c r="U125" s="156"/>
      <c r="V125" s="156"/>
      <c r="W125" s="156"/>
      <c r="X125" s="156"/>
      <c r="Y125" s="156"/>
      <c r="Z125" s="156"/>
      <c r="AA125" s="156"/>
      <c r="AB125" s="156"/>
      <c r="AC125" s="156"/>
      <c r="AD125" s="156"/>
      <c r="AE125" s="156"/>
    </row>
    <row r="126" s="2" customFormat="1" ht="22.8" customHeight="1">
      <c r="A126" s="38"/>
      <c r="B126" s="39"/>
      <c r="C126" s="93" t="s">
        <v>157</v>
      </c>
      <c r="D126" s="38"/>
      <c r="E126" s="38"/>
      <c r="F126" s="38"/>
      <c r="G126" s="38"/>
      <c r="H126" s="38"/>
      <c r="I126" s="38"/>
      <c r="J126" s="163">
        <f>BK126</f>
        <v>0</v>
      </c>
      <c r="K126" s="38"/>
      <c r="L126" s="39"/>
      <c r="M126" s="89"/>
      <c r="N126" s="73"/>
      <c r="O126" s="90"/>
      <c r="P126" s="164">
        <f>P127+P133+P187+P198</f>
        <v>0</v>
      </c>
      <c r="Q126" s="90"/>
      <c r="R126" s="164">
        <f>R127+R133+R187+R198</f>
        <v>0</v>
      </c>
      <c r="S126" s="90"/>
      <c r="T126" s="165">
        <f>T127+T133+T187+T198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9" t="s">
        <v>75</v>
      </c>
      <c r="AU126" s="19" t="s">
        <v>122</v>
      </c>
      <c r="BK126" s="166">
        <f>BK127+BK133+BK187+BK198</f>
        <v>0</v>
      </c>
    </row>
    <row r="127" s="12" customFormat="1" ht="25.92" customHeight="1">
      <c r="A127" s="12"/>
      <c r="B127" s="167"/>
      <c r="C127" s="12"/>
      <c r="D127" s="168" t="s">
        <v>75</v>
      </c>
      <c r="E127" s="169" t="s">
        <v>158</v>
      </c>
      <c r="F127" s="169" t="s">
        <v>159</v>
      </c>
      <c r="G127" s="12"/>
      <c r="H127" s="12"/>
      <c r="I127" s="170"/>
      <c r="J127" s="171">
        <f>BK127</f>
        <v>0</v>
      </c>
      <c r="K127" s="12"/>
      <c r="L127" s="167"/>
      <c r="M127" s="172"/>
      <c r="N127" s="173"/>
      <c r="O127" s="173"/>
      <c r="P127" s="174">
        <f>P128</f>
        <v>0</v>
      </c>
      <c r="Q127" s="173"/>
      <c r="R127" s="174">
        <f>R128</f>
        <v>0</v>
      </c>
      <c r="S127" s="173"/>
      <c r="T127" s="175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8" t="s">
        <v>83</v>
      </c>
      <c r="AT127" s="176" t="s">
        <v>75</v>
      </c>
      <c r="AU127" s="176" t="s">
        <v>76</v>
      </c>
      <c r="AY127" s="168" t="s">
        <v>160</v>
      </c>
      <c r="BK127" s="177">
        <f>BK128</f>
        <v>0</v>
      </c>
    </row>
    <row r="128" s="12" customFormat="1" ht="22.8" customHeight="1">
      <c r="A128" s="12"/>
      <c r="B128" s="167"/>
      <c r="C128" s="12"/>
      <c r="D128" s="168" t="s">
        <v>75</v>
      </c>
      <c r="E128" s="178" t="s">
        <v>684</v>
      </c>
      <c r="F128" s="178" t="s">
        <v>1575</v>
      </c>
      <c r="G128" s="12"/>
      <c r="H128" s="12"/>
      <c r="I128" s="170"/>
      <c r="J128" s="179">
        <f>BK128</f>
        <v>0</v>
      </c>
      <c r="K128" s="12"/>
      <c r="L128" s="167"/>
      <c r="M128" s="172"/>
      <c r="N128" s="173"/>
      <c r="O128" s="173"/>
      <c r="P128" s="174">
        <f>SUM(P129:P132)</f>
        <v>0</v>
      </c>
      <c r="Q128" s="173"/>
      <c r="R128" s="174">
        <f>SUM(R129:R132)</f>
        <v>0</v>
      </c>
      <c r="S128" s="173"/>
      <c r="T128" s="175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8" t="s">
        <v>83</v>
      </c>
      <c r="AT128" s="176" t="s">
        <v>75</v>
      </c>
      <c r="AU128" s="176" t="s">
        <v>83</v>
      </c>
      <c r="AY128" s="168" t="s">
        <v>160</v>
      </c>
      <c r="BK128" s="177">
        <f>SUM(BK129:BK132)</f>
        <v>0</v>
      </c>
    </row>
    <row r="129" s="2" customFormat="1" ht="16.5" customHeight="1">
      <c r="A129" s="38"/>
      <c r="B129" s="180"/>
      <c r="C129" s="181" t="s">
        <v>83</v>
      </c>
      <c r="D129" s="181" t="s">
        <v>162</v>
      </c>
      <c r="E129" s="182" t="s">
        <v>1576</v>
      </c>
      <c r="F129" s="183" t="s">
        <v>1577</v>
      </c>
      <c r="G129" s="184" t="s">
        <v>205</v>
      </c>
      <c r="H129" s="185">
        <v>427.51999999999998</v>
      </c>
      <c r="I129" s="186"/>
      <c r="J129" s="187">
        <f>ROUND(I129*H129,2)</f>
        <v>0</v>
      </c>
      <c r="K129" s="188"/>
      <c r="L129" s="39"/>
      <c r="M129" s="189" t="s">
        <v>1</v>
      </c>
      <c r="N129" s="190" t="s">
        <v>41</v>
      </c>
      <c r="O129" s="77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93" t="s">
        <v>166</v>
      </c>
      <c r="AT129" s="193" t="s">
        <v>162</v>
      </c>
      <c r="AU129" s="193" t="s">
        <v>85</v>
      </c>
      <c r="AY129" s="19" t="s">
        <v>160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9" t="s">
        <v>83</v>
      </c>
      <c r="BK129" s="194">
        <f>ROUND(I129*H129,2)</f>
        <v>0</v>
      </c>
      <c r="BL129" s="19" t="s">
        <v>166</v>
      </c>
      <c r="BM129" s="193" t="s">
        <v>85</v>
      </c>
    </row>
    <row r="130" s="2" customFormat="1" ht="24.15" customHeight="1">
      <c r="A130" s="38"/>
      <c r="B130" s="180"/>
      <c r="C130" s="181" t="s">
        <v>85</v>
      </c>
      <c r="D130" s="181" t="s">
        <v>162</v>
      </c>
      <c r="E130" s="182" t="s">
        <v>1578</v>
      </c>
      <c r="F130" s="183" t="s">
        <v>1579</v>
      </c>
      <c r="G130" s="184" t="s">
        <v>205</v>
      </c>
      <c r="H130" s="185">
        <v>6412.8000000000002</v>
      </c>
      <c r="I130" s="186"/>
      <c r="J130" s="187">
        <f>ROUND(I130*H130,2)</f>
        <v>0</v>
      </c>
      <c r="K130" s="188"/>
      <c r="L130" s="39"/>
      <c r="M130" s="189" t="s">
        <v>1</v>
      </c>
      <c r="N130" s="190" t="s">
        <v>41</v>
      </c>
      <c r="O130" s="77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93" t="s">
        <v>166</v>
      </c>
      <c r="AT130" s="193" t="s">
        <v>162</v>
      </c>
      <c r="AU130" s="193" t="s">
        <v>85</v>
      </c>
      <c r="AY130" s="19" t="s">
        <v>160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19" t="s">
        <v>83</v>
      </c>
      <c r="BK130" s="194">
        <f>ROUND(I130*H130,2)</f>
        <v>0</v>
      </c>
      <c r="BL130" s="19" t="s">
        <v>166</v>
      </c>
      <c r="BM130" s="193" t="s">
        <v>166</v>
      </c>
    </row>
    <row r="131" s="2" customFormat="1" ht="37.8" customHeight="1">
      <c r="A131" s="38"/>
      <c r="B131" s="180"/>
      <c r="C131" s="181" t="s">
        <v>185</v>
      </c>
      <c r="D131" s="181" t="s">
        <v>162</v>
      </c>
      <c r="E131" s="182" t="s">
        <v>1580</v>
      </c>
      <c r="F131" s="183" t="s">
        <v>1581</v>
      </c>
      <c r="G131" s="184" t="s">
        <v>205</v>
      </c>
      <c r="H131" s="185">
        <v>18.719999999999999</v>
      </c>
      <c r="I131" s="186"/>
      <c r="J131" s="187">
        <f>ROUND(I131*H131,2)</f>
        <v>0</v>
      </c>
      <c r="K131" s="188"/>
      <c r="L131" s="39"/>
      <c r="M131" s="189" t="s">
        <v>1</v>
      </c>
      <c r="N131" s="190" t="s">
        <v>41</v>
      </c>
      <c r="O131" s="77"/>
      <c r="P131" s="191">
        <f>O131*H131</f>
        <v>0</v>
      </c>
      <c r="Q131" s="191">
        <v>0</v>
      </c>
      <c r="R131" s="191">
        <f>Q131*H131</f>
        <v>0</v>
      </c>
      <c r="S131" s="191">
        <v>0</v>
      </c>
      <c r="T131" s="19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93" t="s">
        <v>166</v>
      </c>
      <c r="AT131" s="193" t="s">
        <v>162</v>
      </c>
      <c r="AU131" s="193" t="s">
        <v>85</v>
      </c>
      <c r="AY131" s="19" t="s">
        <v>160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19" t="s">
        <v>83</v>
      </c>
      <c r="BK131" s="194">
        <f>ROUND(I131*H131,2)</f>
        <v>0</v>
      </c>
      <c r="BL131" s="19" t="s">
        <v>166</v>
      </c>
      <c r="BM131" s="193" t="s">
        <v>176</v>
      </c>
    </row>
    <row r="132" s="2" customFormat="1" ht="44.25" customHeight="1">
      <c r="A132" s="38"/>
      <c r="B132" s="180"/>
      <c r="C132" s="181" t="s">
        <v>166</v>
      </c>
      <c r="D132" s="181" t="s">
        <v>162</v>
      </c>
      <c r="E132" s="182" t="s">
        <v>1582</v>
      </c>
      <c r="F132" s="183" t="s">
        <v>1583</v>
      </c>
      <c r="G132" s="184" t="s">
        <v>205</v>
      </c>
      <c r="H132" s="185">
        <v>408.80000000000001</v>
      </c>
      <c r="I132" s="186"/>
      <c r="J132" s="187">
        <f>ROUND(I132*H132,2)</f>
        <v>0</v>
      </c>
      <c r="K132" s="188"/>
      <c r="L132" s="39"/>
      <c r="M132" s="189" t="s">
        <v>1</v>
      </c>
      <c r="N132" s="190" t="s">
        <v>41</v>
      </c>
      <c r="O132" s="77"/>
      <c r="P132" s="191">
        <f>O132*H132</f>
        <v>0</v>
      </c>
      <c r="Q132" s="191">
        <v>0</v>
      </c>
      <c r="R132" s="191">
        <f>Q132*H132</f>
        <v>0</v>
      </c>
      <c r="S132" s="191">
        <v>0</v>
      </c>
      <c r="T132" s="19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93" t="s">
        <v>166</v>
      </c>
      <c r="AT132" s="193" t="s">
        <v>162</v>
      </c>
      <c r="AU132" s="193" t="s">
        <v>85</v>
      </c>
      <c r="AY132" s="19" t="s">
        <v>160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19" t="s">
        <v>83</v>
      </c>
      <c r="BK132" s="194">
        <f>ROUND(I132*H132,2)</f>
        <v>0</v>
      </c>
      <c r="BL132" s="19" t="s">
        <v>166</v>
      </c>
      <c r="BM132" s="193" t="s">
        <v>332</v>
      </c>
    </row>
    <row r="133" s="12" customFormat="1" ht="25.92" customHeight="1">
      <c r="A133" s="12"/>
      <c r="B133" s="167"/>
      <c r="C133" s="12"/>
      <c r="D133" s="168" t="s">
        <v>75</v>
      </c>
      <c r="E133" s="169" t="s">
        <v>329</v>
      </c>
      <c r="F133" s="169" t="s">
        <v>1139</v>
      </c>
      <c r="G133" s="12"/>
      <c r="H133" s="12"/>
      <c r="I133" s="170"/>
      <c r="J133" s="171">
        <f>BK133</f>
        <v>0</v>
      </c>
      <c r="K133" s="12"/>
      <c r="L133" s="167"/>
      <c r="M133" s="172"/>
      <c r="N133" s="173"/>
      <c r="O133" s="173"/>
      <c r="P133" s="174">
        <f>P134+P157+P161</f>
        <v>0</v>
      </c>
      <c r="Q133" s="173"/>
      <c r="R133" s="174">
        <f>R134+R157+R161</f>
        <v>0</v>
      </c>
      <c r="S133" s="173"/>
      <c r="T133" s="175">
        <f>T134+T157+T161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8" t="s">
        <v>185</v>
      </c>
      <c r="AT133" s="176" t="s">
        <v>75</v>
      </c>
      <c r="AU133" s="176" t="s">
        <v>76</v>
      </c>
      <c r="AY133" s="168" t="s">
        <v>160</v>
      </c>
      <c r="BK133" s="177">
        <f>BK134+BK157+BK161</f>
        <v>0</v>
      </c>
    </row>
    <row r="134" s="12" customFormat="1" ht="22.8" customHeight="1">
      <c r="A134" s="12"/>
      <c r="B134" s="167"/>
      <c r="C134" s="12"/>
      <c r="D134" s="168" t="s">
        <v>75</v>
      </c>
      <c r="E134" s="178" t="s">
        <v>1327</v>
      </c>
      <c r="F134" s="178" t="s">
        <v>1328</v>
      </c>
      <c r="G134" s="12"/>
      <c r="H134" s="12"/>
      <c r="I134" s="170"/>
      <c r="J134" s="179">
        <f>BK134</f>
        <v>0</v>
      </c>
      <c r="K134" s="12"/>
      <c r="L134" s="167"/>
      <c r="M134" s="172"/>
      <c r="N134" s="173"/>
      <c r="O134" s="173"/>
      <c r="P134" s="174">
        <f>SUM(P135:P156)</f>
        <v>0</v>
      </c>
      <c r="Q134" s="173"/>
      <c r="R134" s="174">
        <f>SUM(R135:R156)</f>
        <v>0</v>
      </c>
      <c r="S134" s="173"/>
      <c r="T134" s="175">
        <f>SUM(T135:T156)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8" t="s">
        <v>185</v>
      </c>
      <c r="AT134" s="176" t="s">
        <v>75</v>
      </c>
      <c r="AU134" s="176" t="s">
        <v>83</v>
      </c>
      <c r="AY134" s="168" t="s">
        <v>160</v>
      </c>
      <c r="BK134" s="177">
        <f>SUM(BK135:BK156)</f>
        <v>0</v>
      </c>
    </row>
    <row r="135" s="2" customFormat="1" ht="24.15" customHeight="1">
      <c r="A135" s="38"/>
      <c r="B135" s="180"/>
      <c r="C135" s="181" t="s">
        <v>318</v>
      </c>
      <c r="D135" s="181" t="s">
        <v>162</v>
      </c>
      <c r="E135" s="182" t="s">
        <v>1584</v>
      </c>
      <c r="F135" s="183" t="s">
        <v>1585</v>
      </c>
      <c r="G135" s="184" t="s">
        <v>261</v>
      </c>
      <c r="H135" s="185">
        <v>18</v>
      </c>
      <c r="I135" s="186"/>
      <c r="J135" s="187">
        <f>ROUND(I135*H135,2)</f>
        <v>0</v>
      </c>
      <c r="K135" s="188"/>
      <c r="L135" s="39"/>
      <c r="M135" s="189" t="s">
        <v>1</v>
      </c>
      <c r="N135" s="190" t="s">
        <v>41</v>
      </c>
      <c r="O135" s="77"/>
      <c r="P135" s="191">
        <f>O135*H135</f>
        <v>0</v>
      </c>
      <c r="Q135" s="191">
        <v>0</v>
      </c>
      <c r="R135" s="191">
        <f>Q135*H135</f>
        <v>0</v>
      </c>
      <c r="S135" s="191">
        <v>0</v>
      </c>
      <c r="T135" s="19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3" t="s">
        <v>1145</v>
      </c>
      <c r="AT135" s="193" t="s">
        <v>162</v>
      </c>
      <c r="AU135" s="193" t="s">
        <v>85</v>
      </c>
      <c r="AY135" s="19" t="s">
        <v>160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9" t="s">
        <v>83</v>
      </c>
      <c r="BK135" s="194">
        <f>ROUND(I135*H135,2)</f>
        <v>0</v>
      </c>
      <c r="BL135" s="19" t="s">
        <v>1145</v>
      </c>
      <c r="BM135" s="193" t="s">
        <v>202</v>
      </c>
    </row>
    <row r="136" s="2" customFormat="1" ht="24.15" customHeight="1">
      <c r="A136" s="38"/>
      <c r="B136" s="180"/>
      <c r="C136" s="181" t="s">
        <v>176</v>
      </c>
      <c r="D136" s="181" t="s">
        <v>162</v>
      </c>
      <c r="E136" s="182" t="s">
        <v>1586</v>
      </c>
      <c r="F136" s="183" t="s">
        <v>1587</v>
      </c>
      <c r="G136" s="184" t="s">
        <v>261</v>
      </c>
      <c r="H136" s="185">
        <v>18</v>
      </c>
      <c r="I136" s="186"/>
      <c r="J136" s="187">
        <f>ROUND(I136*H136,2)</f>
        <v>0</v>
      </c>
      <c r="K136" s="188"/>
      <c r="L136" s="39"/>
      <c r="M136" s="189" t="s">
        <v>1</v>
      </c>
      <c r="N136" s="190" t="s">
        <v>41</v>
      </c>
      <c r="O136" s="77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93" t="s">
        <v>1145</v>
      </c>
      <c r="AT136" s="193" t="s">
        <v>162</v>
      </c>
      <c r="AU136" s="193" t="s">
        <v>85</v>
      </c>
      <c r="AY136" s="19" t="s">
        <v>160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9" t="s">
        <v>83</v>
      </c>
      <c r="BK136" s="194">
        <f>ROUND(I136*H136,2)</f>
        <v>0</v>
      </c>
      <c r="BL136" s="19" t="s">
        <v>1145</v>
      </c>
      <c r="BM136" s="193" t="s">
        <v>8</v>
      </c>
    </row>
    <row r="137" s="2" customFormat="1" ht="49.05" customHeight="1">
      <c r="A137" s="38"/>
      <c r="B137" s="180"/>
      <c r="C137" s="181" t="s">
        <v>191</v>
      </c>
      <c r="D137" s="181" t="s">
        <v>162</v>
      </c>
      <c r="E137" s="182" t="s">
        <v>1588</v>
      </c>
      <c r="F137" s="183" t="s">
        <v>1589</v>
      </c>
      <c r="G137" s="184" t="s">
        <v>294</v>
      </c>
      <c r="H137" s="185">
        <v>6807</v>
      </c>
      <c r="I137" s="186"/>
      <c r="J137" s="187">
        <f>ROUND(I137*H137,2)</f>
        <v>0</v>
      </c>
      <c r="K137" s="188"/>
      <c r="L137" s="39"/>
      <c r="M137" s="189" t="s">
        <v>1</v>
      </c>
      <c r="N137" s="190" t="s">
        <v>41</v>
      </c>
      <c r="O137" s="77"/>
      <c r="P137" s="191">
        <f>O137*H137</f>
        <v>0</v>
      </c>
      <c r="Q137" s="191">
        <v>0</v>
      </c>
      <c r="R137" s="191">
        <f>Q137*H137</f>
        <v>0</v>
      </c>
      <c r="S137" s="191">
        <v>0</v>
      </c>
      <c r="T137" s="19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3" t="s">
        <v>1145</v>
      </c>
      <c r="AT137" s="193" t="s">
        <v>162</v>
      </c>
      <c r="AU137" s="193" t="s">
        <v>85</v>
      </c>
      <c r="AY137" s="19" t="s">
        <v>160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9" t="s">
        <v>83</v>
      </c>
      <c r="BK137" s="194">
        <f>ROUND(I137*H137,2)</f>
        <v>0</v>
      </c>
      <c r="BL137" s="19" t="s">
        <v>1145</v>
      </c>
      <c r="BM137" s="193" t="s">
        <v>272</v>
      </c>
    </row>
    <row r="138" s="2" customFormat="1" ht="49.05" customHeight="1">
      <c r="A138" s="38"/>
      <c r="B138" s="180"/>
      <c r="C138" s="181" t="s">
        <v>332</v>
      </c>
      <c r="D138" s="181" t="s">
        <v>162</v>
      </c>
      <c r="E138" s="182" t="s">
        <v>1590</v>
      </c>
      <c r="F138" s="183" t="s">
        <v>1591</v>
      </c>
      <c r="G138" s="184" t="s">
        <v>294</v>
      </c>
      <c r="H138" s="185">
        <v>510</v>
      </c>
      <c r="I138" s="186"/>
      <c r="J138" s="187">
        <f>ROUND(I138*H138,2)</f>
        <v>0</v>
      </c>
      <c r="K138" s="188"/>
      <c r="L138" s="39"/>
      <c r="M138" s="189" t="s">
        <v>1</v>
      </c>
      <c r="N138" s="190" t="s">
        <v>41</v>
      </c>
      <c r="O138" s="77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93" t="s">
        <v>1145</v>
      </c>
      <c r="AT138" s="193" t="s">
        <v>162</v>
      </c>
      <c r="AU138" s="193" t="s">
        <v>85</v>
      </c>
      <c r="AY138" s="19" t="s">
        <v>160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19" t="s">
        <v>83</v>
      </c>
      <c r="BK138" s="194">
        <f>ROUND(I138*H138,2)</f>
        <v>0</v>
      </c>
      <c r="BL138" s="19" t="s">
        <v>1145</v>
      </c>
      <c r="BM138" s="193" t="s">
        <v>561</v>
      </c>
    </row>
    <row r="139" s="2" customFormat="1" ht="44.25" customHeight="1">
      <c r="A139" s="38"/>
      <c r="B139" s="180"/>
      <c r="C139" s="227" t="s">
        <v>196</v>
      </c>
      <c r="D139" s="227" t="s">
        <v>329</v>
      </c>
      <c r="E139" s="228" t="s">
        <v>1592</v>
      </c>
      <c r="F139" s="229" t="s">
        <v>1593</v>
      </c>
      <c r="G139" s="230" t="s">
        <v>294</v>
      </c>
      <c r="H139" s="231">
        <v>7317</v>
      </c>
      <c r="I139" s="232"/>
      <c r="J139" s="233">
        <f>ROUND(I139*H139,2)</f>
        <v>0</v>
      </c>
      <c r="K139" s="234"/>
      <c r="L139" s="235"/>
      <c r="M139" s="236" t="s">
        <v>1</v>
      </c>
      <c r="N139" s="237" t="s">
        <v>41</v>
      </c>
      <c r="O139" s="77"/>
      <c r="P139" s="191">
        <f>O139*H139</f>
        <v>0</v>
      </c>
      <c r="Q139" s="191">
        <v>0</v>
      </c>
      <c r="R139" s="191">
        <f>Q139*H139</f>
        <v>0</v>
      </c>
      <c r="S139" s="191">
        <v>0</v>
      </c>
      <c r="T139" s="19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3" t="s">
        <v>421</v>
      </c>
      <c r="AT139" s="193" t="s">
        <v>329</v>
      </c>
      <c r="AU139" s="193" t="s">
        <v>85</v>
      </c>
      <c r="AY139" s="19" t="s">
        <v>160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9" t="s">
        <v>83</v>
      </c>
      <c r="BK139" s="194">
        <f>ROUND(I139*H139,2)</f>
        <v>0</v>
      </c>
      <c r="BL139" s="19" t="s">
        <v>1145</v>
      </c>
      <c r="BM139" s="193" t="s">
        <v>1262</v>
      </c>
    </row>
    <row r="140" s="2" customFormat="1" ht="24.15" customHeight="1">
      <c r="A140" s="38"/>
      <c r="B140" s="180"/>
      <c r="C140" s="181" t="s">
        <v>202</v>
      </c>
      <c r="D140" s="181" t="s">
        <v>162</v>
      </c>
      <c r="E140" s="182" t="s">
        <v>1594</v>
      </c>
      <c r="F140" s="183" t="s">
        <v>1595</v>
      </c>
      <c r="G140" s="184" t="s">
        <v>294</v>
      </c>
      <c r="H140" s="185">
        <v>20</v>
      </c>
      <c r="I140" s="186"/>
      <c r="J140" s="187">
        <f>ROUND(I140*H140,2)</f>
        <v>0</v>
      </c>
      <c r="K140" s="188"/>
      <c r="L140" s="39"/>
      <c r="M140" s="189" t="s">
        <v>1</v>
      </c>
      <c r="N140" s="190" t="s">
        <v>41</v>
      </c>
      <c r="O140" s="77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93" t="s">
        <v>1145</v>
      </c>
      <c r="AT140" s="193" t="s">
        <v>162</v>
      </c>
      <c r="AU140" s="193" t="s">
        <v>85</v>
      </c>
      <c r="AY140" s="19" t="s">
        <v>160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19" t="s">
        <v>83</v>
      </c>
      <c r="BK140" s="194">
        <f>ROUND(I140*H140,2)</f>
        <v>0</v>
      </c>
      <c r="BL140" s="19" t="s">
        <v>1145</v>
      </c>
      <c r="BM140" s="193" t="s">
        <v>222</v>
      </c>
    </row>
    <row r="141" s="2" customFormat="1" ht="16.5" customHeight="1">
      <c r="A141" s="38"/>
      <c r="B141" s="180"/>
      <c r="C141" s="227" t="s">
        <v>1237</v>
      </c>
      <c r="D141" s="227" t="s">
        <v>329</v>
      </c>
      <c r="E141" s="228" t="s">
        <v>1596</v>
      </c>
      <c r="F141" s="229" t="s">
        <v>1597</v>
      </c>
      <c r="G141" s="230" t="s">
        <v>294</v>
      </c>
      <c r="H141" s="231">
        <v>20</v>
      </c>
      <c r="I141" s="232"/>
      <c r="J141" s="233">
        <f>ROUND(I141*H141,2)</f>
        <v>0</v>
      </c>
      <c r="K141" s="234"/>
      <c r="L141" s="235"/>
      <c r="M141" s="236" t="s">
        <v>1</v>
      </c>
      <c r="N141" s="237" t="s">
        <v>41</v>
      </c>
      <c r="O141" s="77"/>
      <c r="P141" s="191">
        <f>O141*H141</f>
        <v>0</v>
      </c>
      <c r="Q141" s="191">
        <v>0</v>
      </c>
      <c r="R141" s="191">
        <f>Q141*H141</f>
        <v>0</v>
      </c>
      <c r="S141" s="191">
        <v>0</v>
      </c>
      <c r="T141" s="19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3" t="s">
        <v>421</v>
      </c>
      <c r="AT141" s="193" t="s">
        <v>329</v>
      </c>
      <c r="AU141" s="193" t="s">
        <v>85</v>
      </c>
      <c r="AY141" s="19" t="s">
        <v>160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9" t="s">
        <v>83</v>
      </c>
      <c r="BK141" s="194">
        <f>ROUND(I141*H141,2)</f>
        <v>0</v>
      </c>
      <c r="BL141" s="19" t="s">
        <v>1145</v>
      </c>
      <c r="BM141" s="193" t="s">
        <v>1275</v>
      </c>
    </row>
    <row r="142" s="2" customFormat="1" ht="44.25" customHeight="1">
      <c r="A142" s="38"/>
      <c r="B142" s="180"/>
      <c r="C142" s="181" t="s">
        <v>8</v>
      </c>
      <c r="D142" s="181" t="s">
        <v>162</v>
      </c>
      <c r="E142" s="182" t="s">
        <v>1598</v>
      </c>
      <c r="F142" s="183" t="s">
        <v>1599</v>
      </c>
      <c r="G142" s="184" t="s">
        <v>261</v>
      </c>
      <c r="H142" s="185">
        <v>8</v>
      </c>
      <c r="I142" s="186"/>
      <c r="J142" s="187">
        <f>ROUND(I142*H142,2)</f>
        <v>0</v>
      </c>
      <c r="K142" s="188"/>
      <c r="L142" s="39"/>
      <c r="M142" s="189" t="s">
        <v>1</v>
      </c>
      <c r="N142" s="190" t="s">
        <v>41</v>
      </c>
      <c r="O142" s="77"/>
      <c r="P142" s="191">
        <f>O142*H142</f>
        <v>0</v>
      </c>
      <c r="Q142" s="191">
        <v>0</v>
      </c>
      <c r="R142" s="191">
        <f>Q142*H142</f>
        <v>0</v>
      </c>
      <c r="S142" s="191">
        <v>0</v>
      </c>
      <c r="T142" s="19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93" t="s">
        <v>1145</v>
      </c>
      <c r="AT142" s="193" t="s">
        <v>162</v>
      </c>
      <c r="AU142" s="193" t="s">
        <v>85</v>
      </c>
      <c r="AY142" s="19" t="s">
        <v>160</v>
      </c>
      <c r="BE142" s="194">
        <f>IF(N142="základní",J142,0)</f>
        <v>0</v>
      </c>
      <c r="BF142" s="194">
        <f>IF(N142="snížená",J142,0)</f>
        <v>0</v>
      </c>
      <c r="BG142" s="194">
        <f>IF(N142="zákl. přenesená",J142,0)</f>
        <v>0</v>
      </c>
      <c r="BH142" s="194">
        <f>IF(N142="sníž. přenesená",J142,0)</f>
        <v>0</v>
      </c>
      <c r="BI142" s="194">
        <f>IF(N142="nulová",J142,0)</f>
        <v>0</v>
      </c>
      <c r="BJ142" s="19" t="s">
        <v>83</v>
      </c>
      <c r="BK142" s="194">
        <f>ROUND(I142*H142,2)</f>
        <v>0</v>
      </c>
      <c r="BL142" s="19" t="s">
        <v>1145</v>
      </c>
      <c r="BM142" s="193" t="s">
        <v>1283</v>
      </c>
    </row>
    <row r="143" s="2" customFormat="1" ht="16.5" customHeight="1">
      <c r="A143" s="38"/>
      <c r="B143" s="180"/>
      <c r="C143" s="181" t="s">
        <v>1244</v>
      </c>
      <c r="D143" s="181" t="s">
        <v>162</v>
      </c>
      <c r="E143" s="182" t="s">
        <v>1600</v>
      </c>
      <c r="F143" s="183" t="s">
        <v>1601</v>
      </c>
      <c r="G143" s="184" t="s">
        <v>261</v>
      </c>
      <c r="H143" s="185">
        <v>542</v>
      </c>
      <c r="I143" s="186"/>
      <c r="J143" s="187">
        <f>ROUND(I143*H143,2)</f>
        <v>0</v>
      </c>
      <c r="K143" s="188"/>
      <c r="L143" s="39"/>
      <c r="M143" s="189" t="s">
        <v>1</v>
      </c>
      <c r="N143" s="190" t="s">
        <v>41</v>
      </c>
      <c r="O143" s="77"/>
      <c r="P143" s="191">
        <f>O143*H143</f>
        <v>0</v>
      </c>
      <c r="Q143" s="191">
        <v>0</v>
      </c>
      <c r="R143" s="191">
        <f>Q143*H143</f>
        <v>0</v>
      </c>
      <c r="S143" s="191">
        <v>0</v>
      </c>
      <c r="T143" s="19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3" t="s">
        <v>1145</v>
      </c>
      <c r="AT143" s="193" t="s">
        <v>162</v>
      </c>
      <c r="AU143" s="193" t="s">
        <v>85</v>
      </c>
      <c r="AY143" s="19" t="s">
        <v>160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9" t="s">
        <v>83</v>
      </c>
      <c r="BK143" s="194">
        <f>ROUND(I143*H143,2)</f>
        <v>0</v>
      </c>
      <c r="BL143" s="19" t="s">
        <v>1145</v>
      </c>
      <c r="BM143" s="193" t="s">
        <v>1291</v>
      </c>
    </row>
    <row r="144" s="2" customFormat="1" ht="16.5" customHeight="1">
      <c r="A144" s="38"/>
      <c r="B144" s="180"/>
      <c r="C144" s="227" t="s">
        <v>272</v>
      </c>
      <c r="D144" s="227" t="s">
        <v>329</v>
      </c>
      <c r="E144" s="228" t="s">
        <v>1602</v>
      </c>
      <c r="F144" s="229" t="s">
        <v>1603</v>
      </c>
      <c r="G144" s="230" t="s">
        <v>261</v>
      </c>
      <c r="H144" s="231">
        <v>542</v>
      </c>
      <c r="I144" s="232"/>
      <c r="J144" s="233">
        <f>ROUND(I144*H144,2)</f>
        <v>0</v>
      </c>
      <c r="K144" s="234"/>
      <c r="L144" s="235"/>
      <c r="M144" s="236" t="s">
        <v>1</v>
      </c>
      <c r="N144" s="237" t="s">
        <v>41</v>
      </c>
      <c r="O144" s="77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3" t="s">
        <v>421</v>
      </c>
      <c r="AT144" s="193" t="s">
        <v>329</v>
      </c>
      <c r="AU144" s="193" t="s">
        <v>85</v>
      </c>
      <c r="AY144" s="19" t="s">
        <v>160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9" t="s">
        <v>83</v>
      </c>
      <c r="BK144" s="194">
        <f>ROUND(I144*H144,2)</f>
        <v>0</v>
      </c>
      <c r="BL144" s="19" t="s">
        <v>1145</v>
      </c>
      <c r="BM144" s="193" t="s">
        <v>190</v>
      </c>
    </row>
    <row r="145" s="2" customFormat="1" ht="16.5" customHeight="1">
      <c r="A145" s="38"/>
      <c r="B145" s="180"/>
      <c r="C145" s="181" t="s">
        <v>1251</v>
      </c>
      <c r="D145" s="181" t="s">
        <v>162</v>
      </c>
      <c r="E145" s="182" t="s">
        <v>1604</v>
      </c>
      <c r="F145" s="183" t="s">
        <v>1605</v>
      </c>
      <c r="G145" s="184" t="s">
        <v>261</v>
      </c>
      <c r="H145" s="185">
        <v>1084</v>
      </c>
      <c r="I145" s="186"/>
      <c r="J145" s="187">
        <f>ROUND(I145*H145,2)</f>
        <v>0</v>
      </c>
      <c r="K145" s="188"/>
      <c r="L145" s="39"/>
      <c r="M145" s="189" t="s">
        <v>1</v>
      </c>
      <c r="N145" s="190" t="s">
        <v>41</v>
      </c>
      <c r="O145" s="77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3" t="s">
        <v>1145</v>
      </c>
      <c r="AT145" s="193" t="s">
        <v>162</v>
      </c>
      <c r="AU145" s="193" t="s">
        <v>85</v>
      </c>
      <c r="AY145" s="19" t="s">
        <v>160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9" t="s">
        <v>83</v>
      </c>
      <c r="BK145" s="194">
        <f>ROUND(I145*H145,2)</f>
        <v>0</v>
      </c>
      <c r="BL145" s="19" t="s">
        <v>1145</v>
      </c>
      <c r="BM145" s="193" t="s">
        <v>1306</v>
      </c>
    </row>
    <row r="146" s="2" customFormat="1" ht="16.5" customHeight="1">
      <c r="A146" s="38"/>
      <c r="B146" s="180"/>
      <c r="C146" s="227" t="s">
        <v>561</v>
      </c>
      <c r="D146" s="227" t="s">
        <v>329</v>
      </c>
      <c r="E146" s="228" t="s">
        <v>1606</v>
      </c>
      <c r="F146" s="229" t="s">
        <v>1607</v>
      </c>
      <c r="G146" s="230" t="s">
        <v>1608</v>
      </c>
      <c r="H146" s="231">
        <v>1084</v>
      </c>
      <c r="I146" s="232"/>
      <c r="J146" s="233">
        <f>ROUND(I146*H146,2)</f>
        <v>0</v>
      </c>
      <c r="K146" s="234"/>
      <c r="L146" s="235"/>
      <c r="M146" s="236" t="s">
        <v>1</v>
      </c>
      <c r="N146" s="237" t="s">
        <v>41</v>
      </c>
      <c r="O146" s="77"/>
      <c r="P146" s="191">
        <f>O146*H146</f>
        <v>0</v>
      </c>
      <c r="Q146" s="191">
        <v>0</v>
      </c>
      <c r="R146" s="191">
        <f>Q146*H146</f>
        <v>0</v>
      </c>
      <c r="S146" s="191">
        <v>0</v>
      </c>
      <c r="T146" s="19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93" t="s">
        <v>421</v>
      </c>
      <c r="AT146" s="193" t="s">
        <v>329</v>
      </c>
      <c r="AU146" s="193" t="s">
        <v>85</v>
      </c>
      <c r="AY146" s="19" t="s">
        <v>160</v>
      </c>
      <c r="BE146" s="194">
        <f>IF(N146="základní",J146,0)</f>
        <v>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19" t="s">
        <v>83</v>
      </c>
      <c r="BK146" s="194">
        <f>ROUND(I146*H146,2)</f>
        <v>0</v>
      </c>
      <c r="BL146" s="19" t="s">
        <v>1145</v>
      </c>
      <c r="BM146" s="193" t="s">
        <v>241</v>
      </c>
    </row>
    <row r="147" s="2" customFormat="1" ht="24.15" customHeight="1">
      <c r="A147" s="38"/>
      <c r="B147" s="180"/>
      <c r="C147" s="181" t="s">
        <v>1258</v>
      </c>
      <c r="D147" s="181" t="s">
        <v>162</v>
      </c>
      <c r="E147" s="182" t="s">
        <v>1609</v>
      </c>
      <c r="F147" s="183" t="s">
        <v>1610</v>
      </c>
      <c r="G147" s="184" t="s">
        <v>294</v>
      </c>
      <c r="H147" s="185">
        <v>1107</v>
      </c>
      <c r="I147" s="186"/>
      <c r="J147" s="187">
        <f>ROUND(I147*H147,2)</f>
        <v>0</v>
      </c>
      <c r="K147" s="188"/>
      <c r="L147" s="39"/>
      <c r="M147" s="189" t="s">
        <v>1</v>
      </c>
      <c r="N147" s="190" t="s">
        <v>41</v>
      </c>
      <c r="O147" s="77"/>
      <c r="P147" s="191">
        <f>O147*H147</f>
        <v>0</v>
      </c>
      <c r="Q147" s="191">
        <v>0</v>
      </c>
      <c r="R147" s="191">
        <f>Q147*H147</f>
        <v>0</v>
      </c>
      <c r="S147" s="191">
        <v>0</v>
      </c>
      <c r="T147" s="19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3" t="s">
        <v>1145</v>
      </c>
      <c r="AT147" s="193" t="s">
        <v>162</v>
      </c>
      <c r="AU147" s="193" t="s">
        <v>85</v>
      </c>
      <c r="AY147" s="19" t="s">
        <v>160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19" t="s">
        <v>83</v>
      </c>
      <c r="BK147" s="194">
        <f>ROUND(I147*H147,2)</f>
        <v>0</v>
      </c>
      <c r="BL147" s="19" t="s">
        <v>1145</v>
      </c>
      <c r="BM147" s="193" t="s">
        <v>1319</v>
      </c>
    </row>
    <row r="148" s="2" customFormat="1" ht="16.5" customHeight="1">
      <c r="A148" s="38"/>
      <c r="B148" s="180"/>
      <c r="C148" s="181" t="s">
        <v>1262</v>
      </c>
      <c r="D148" s="181" t="s">
        <v>162</v>
      </c>
      <c r="E148" s="182" t="s">
        <v>1611</v>
      </c>
      <c r="F148" s="183" t="s">
        <v>1612</v>
      </c>
      <c r="G148" s="184" t="s">
        <v>261</v>
      </c>
      <c r="H148" s="185">
        <v>55</v>
      </c>
      <c r="I148" s="186"/>
      <c r="J148" s="187">
        <f>ROUND(I148*H148,2)</f>
        <v>0</v>
      </c>
      <c r="K148" s="188"/>
      <c r="L148" s="39"/>
      <c r="M148" s="189" t="s">
        <v>1</v>
      </c>
      <c r="N148" s="190" t="s">
        <v>41</v>
      </c>
      <c r="O148" s="77"/>
      <c r="P148" s="191">
        <f>O148*H148</f>
        <v>0</v>
      </c>
      <c r="Q148" s="191">
        <v>0</v>
      </c>
      <c r="R148" s="191">
        <f>Q148*H148</f>
        <v>0</v>
      </c>
      <c r="S148" s="191">
        <v>0</v>
      </c>
      <c r="T148" s="19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3" t="s">
        <v>1145</v>
      </c>
      <c r="AT148" s="193" t="s">
        <v>162</v>
      </c>
      <c r="AU148" s="193" t="s">
        <v>85</v>
      </c>
      <c r="AY148" s="19" t="s">
        <v>160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19" t="s">
        <v>83</v>
      </c>
      <c r="BK148" s="194">
        <f>ROUND(I148*H148,2)</f>
        <v>0</v>
      </c>
      <c r="BL148" s="19" t="s">
        <v>1145</v>
      </c>
      <c r="BM148" s="193" t="s">
        <v>1329</v>
      </c>
    </row>
    <row r="149" s="2" customFormat="1" ht="16.5" customHeight="1">
      <c r="A149" s="38"/>
      <c r="B149" s="180"/>
      <c r="C149" s="227" t="s">
        <v>215</v>
      </c>
      <c r="D149" s="227" t="s">
        <v>329</v>
      </c>
      <c r="E149" s="228" t="s">
        <v>1613</v>
      </c>
      <c r="F149" s="229" t="s">
        <v>1614</v>
      </c>
      <c r="G149" s="230" t="s">
        <v>261</v>
      </c>
      <c r="H149" s="231">
        <v>55</v>
      </c>
      <c r="I149" s="232"/>
      <c r="J149" s="233">
        <f>ROUND(I149*H149,2)</f>
        <v>0</v>
      </c>
      <c r="K149" s="234"/>
      <c r="L149" s="235"/>
      <c r="M149" s="236" t="s">
        <v>1</v>
      </c>
      <c r="N149" s="237" t="s">
        <v>41</v>
      </c>
      <c r="O149" s="77"/>
      <c r="P149" s="191">
        <f>O149*H149</f>
        <v>0</v>
      </c>
      <c r="Q149" s="191">
        <v>0</v>
      </c>
      <c r="R149" s="191">
        <f>Q149*H149</f>
        <v>0</v>
      </c>
      <c r="S149" s="191">
        <v>0</v>
      </c>
      <c r="T149" s="19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93" t="s">
        <v>421</v>
      </c>
      <c r="AT149" s="193" t="s">
        <v>329</v>
      </c>
      <c r="AU149" s="193" t="s">
        <v>85</v>
      </c>
      <c r="AY149" s="19" t="s">
        <v>160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19" t="s">
        <v>83</v>
      </c>
      <c r="BK149" s="194">
        <f>ROUND(I149*H149,2)</f>
        <v>0</v>
      </c>
      <c r="BL149" s="19" t="s">
        <v>1145</v>
      </c>
      <c r="BM149" s="193" t="s">
        <v>1337</v>
      </c>
    </row>
    <row r="150" s="2" customFormat="1" ht="24.15" customHeight="1">
      <c r="A150" s="38"/>
      <c r="B150" s="180"/>
      <c r="C150" s="181" t="s">
        <v>222</v>
      </c>
      <c r="D150" s="181" t="s">
        <v>162</v>
      </c>
      <c r="E150" s="182" t="s">
        <v>1615</v>
      </c>
      <c r="F150" s="183" t="s">
        <v>1616</v>
      </c>
      <c r="G150" s="184" t="s">
        <v>781</v>
      </c>
      <c r="H150" s="185">
        <v>1</v>
      </c>
      <c r="I150" s="186"/>
      <c r="J150" s="187">
        <f>ROUND(I150*H150,2)</f>
        <v>0</v>
      </c>
      <c r="K150" s="188"/>
      <c r="L150" s="39"/>
      <c r="M150" s="189" t="s">
        <v>1</v>
      </c>
      <c r="N150" s="190" t="s">
        <v>41</v>
      </c>
      <c r="O150" s="77"/>
      <c r="P150" s="191">
        <f>O150*H150</f>
        <v>0</v>
      </c>
      <c r="Q150" s="191">
        <v>0</v>
      </c>
      <c r="R150" s="191">
        <f>Q150*H150</f>
        <v>0</v>
      </c>
      <c r="S150" s="191">
        <v>0</v>
      </c>
      <c r="T150" s="19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3" t="s">
        <v>1145</v>
      </c>
      <c r="AT150" s="193" t="s">
        <v>162</v>
      </c>
      <c r="AU150" s="193" t="s">
        <v>85</v>
      </c>
      <c r="AY150" s="19" t="s">
        <v>160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19" t="s">
        <v>83</v>
      </c>
      <c r="BK150" s="194">
        <f>ROUND(I150*H150,2)</f>
        <v>0</v>
      </c>
      <c r="BL150" s="19" t="s">
        <v>1145</v>
      </c>
      <c r="BM150" s="193" t="s">
        <v>1345</v>
      </c>
    </row>
    <row r="151" s="2" customFormat="1" ht="16.5" customHeight="1">
      <c r="A151" s="38"/>
      <c r="B151" s="180"/>
      <c r="C151" s="181" t="s">
        <v>7</v>
      </c>
      <c r="D151" s="181" t="s">
        <v>162</v>
      </c>
      <c r="E151" s="182" t="s">
        <v>1617</v>
      </c>
      <c r="F151" s="183" t="s">
        <v>1618</v>
      </c>
      <c r="G151" s="184" t="s">
        <v>261</v>
      </c>
      <c r="H151" s="185">
        <v>9</v>
      </c>
      <c r="I151" s="186"/>
      <c r="J151" s="187">
        <f>ROUND(I151*H151,2)</f>
        <v>0</v>
      </c>
      <c r="K151" s="188"/>
      <c r="L151" s="39"/>
      <c r="M151" s="189" t="s">
        <v>1</v>
      </c>
      <c r="N151" s="190" t="s">
        <v>41</v>
      </c>
      <c r="O151" s="77"/>
      <c r="P151" s="191">
        <f>O151*H151</f>
        <v>0</v>
      </c>
      <c r="Q151" s="191">
        <v>0</v>
      </c>
      <c r="R151" s="191">
        <f>Q151*H151</f>
        <v>0</v>
      </c>
      <c r="S151" s="191">
        <v>0</v>
      </c>
      <c r="T151" s="19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93" t="s">
        <v>1145</v>
      </c>
      <c r="AT151" s="193" t="s">
        <v>162</v>
      </c>
      <c r="AU151" s="193" t="s">
        <v>85</v>
      </c>
      <c r="AY151" s="19" t="s">
        <v>160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9" t="s">
        <v>83</v>
      </c>
      <c r="BK151" s="194">
        <f>ROUND(I151*H151,2)</f>
        <v>0</v>
      </c>
      <c r="BL151" s="19" t="s">
        <v>1145</v>
      </c>
      <c r="BM151" s="193" t="s">
        <v>1353</v>
      </c>
    </row>
    <row r="152" s="2" customFormat="1" ht="16.5" customHeight="1">
      <c r="A152" s="38"/>
      <c r="B152" s="180"/>
      <c r="C152" s="227" t="s">
        <v>1275</v>
      </c>
      <c r="D152" s="227" t="s">
        <v>329</v>
      </c>
      <c r="E152" s="228" t="s">
        <v>1619</v>
      </c>
      <c r="F152" s="229" t="s">
        <v>1620</v>
      </c>
      <c r="G152" s="230" t="s">
        <v>261</v>
      </c>
      <c r="H152" s="231">
        <v>3</v>
      </c>
      <c r="I152" s="232"/>
      <c r="J152" s="233">
        <f>ROUND(I152*H152,2)</f>
        <v>0</v>
      </c>
      <c r="K152" s="234"/>
      <c r="L152" s="235"/>
      <c r="M152" s="236" t="s">
        <v>1</v>
      </c>
      <c r="N152" s="237" t="s">
        <v>41</v>
      </c>
      <c r="O152" s="77"/>
      <c r="P152" s="191">
        <f>O152*H152</f>
        <v>0</v>
      </c>
      <c r="Q152" s="191">
        <v>0</v>
      </c>
      <c r="R152" s="191">
        <f>Q152*H152</f>
        <v>0</v>
      </c>
      <c r="S152" s="191">
        <v>0</v>
      </c>
      <c r="T152" s="19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3" t="s">
        <v>421</v>
      </c>
      <c r="AT152" s="193" t="s">
        <v>329</v>
      </c>
      <c r="AU152" s="193" t="s">
        <v>85</v>
      </c>
      <c r="AY152" s="19" t="s">
        <v>160</v>
      </c>
      <c r="BE152" s="194">
        <f>IF(N152="základní",J152,0)</f>
        <v>0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19" t="s">
        <v>83</v>
      </c>
      <c r="BK152" s="194">
        <f>ROUND(I152*H152,2)</f>
        <v>0</v>
      </c>
      <c r="BL152" s="19" t="s">
        <v>1145</v>
      </c>
      <c r="BM152" s="193" t="s">
        <v>1361</v>
      </c>
    </row>
    <row r="153" s="2" customFormat="1" ht="16.5" customHeight="1">
      <c r="A153" s="38"/>
      <c r="B153" s="180"/>
      <c r="C153" s="227" t="s">
        <v>1279</v>
      </c>
      <c r="D153" s="227" t="s">
        <v>329</v>
      </c>
      <c r="E153" s="228" t="s">
        <v>1621</v>
      </c>
      <c r="F153" s="229" t="s">
        <v>1622</v>
      </c>
      <c r="G153" s="230" t="s">
        <v>261</v>
      </c>
      <c r="H153" s="231">
        <v>6</v>
      </c>
      <c r="I153" s="232"/>
      <c r="J153" s="233">
        <f>ROUND(I153*H153,2)</f>
        <v>0</v>
      </c>
      <c r="K153" s="234"/>
      <c r="L153" s="235"/>
      <c r="M153" s="236" t="s">
        <v>1</v>
      </c>
      <c r="N153" s="237" t="s">
        <v>41</v>
      </c>
      <c r="O153" s="77"/>
      <c r="P153" s="191">
        <f>O153*H153</f>
        <v>0</v>
      </c>
      <c r="Q153" s="191">
        <v>0</v>
      </c>
      <c r="R153" s="191">
        <f>Q153*H153</f>
        <v>0</v>
      </c>
      <c r="S153" s="191">
        <v>0</v>
      </c>
      <c r="T153" s="19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93" t="s">
        <v>421</v>
      </c>
      <c r="AT153" s="193" t="s">
        <v>329</v>
      </c>
      <c r="AU153" s="193" t="s">
        <v>85</v>
      </c>
      <c r="AY153" s="19" t="s">
        <v>160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19" t="s">
        <v>83</v>
      </c>
      <c r="BK153" s="194">
        <f>ROUND(I153*H153,2)</f>
        <v>0</v>
      </c>
      <c r="BL153" s="19" t="s">
        <v>1145</v>
      </c>
      <c r="BM153" s="193" t="s">
        <v>1369</v>
      </c>
    </row>
    <row r="154" s="2" customFormat="1" ht="16.5" customHeight="1">
      <c r="A154" s="38"/>
      <c r="B154" s="180"/>
      <c r="C154" s="181" t="s">
        <v>1283</v>
      </c>
      <c r="D154" s="181" t="s">
        <v>162</v>
      </c>
      <c r="E154" s="182" t="s">
        <v>1623</v>
      </c>
      <c r="F154" s="183" t="s">
        <v>1624</v>
      </c>
      <c r="G154" s="184" t="s">
        <v>261</v>
      </c>
      <c r="H154" s="185">
        <v>24</v>
      </c>
      <c r="I154" s="186"/>
      <c r="J154" s="187">
        <f>ROUND(I154*H154,2)</f>
        <v>0</v>
      </c>
      <c r="K154" s="188"/>
      <c r="L154" s="39"/>
      <c r="M154" s="189" t="s">
        <v>1</v>
      </c>
      <c r="N154" s="190" t="s">
        <v>41</v>
      </c>
      <c r="O154" s="77"/>
      <c r="P154" s="191">
        <f>O154*H154</f>
        <v>0</v>
      </c>
      <c r="Q154" s="191">
        <v>0</v>
      </c>
      <c r="R154" s="191">
        <f>Q154*H154</f>
        <v>0</v>
      </c>
      <c r="S154" s="191">
        <v>0</v>
      </c>
      <c r="T154" s="19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3" t="s">
        <v>1145</v>
      </c>
      <c r="AT154" s="193" t="s">
        <v>162</v>
      </c>
      <c r="AU154" s="193" t="s">
        <v>85</v>
      </c>
      <c r="AY154" s="19" t="s">
        <v>160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19" t="s">
        <v>83</v>
      </c>
      <c r="BK154" s="194">
        <f>ROUND(I154*H154,2)</f>
        <v>0</v>
      </c>
      <c r="BL154" s="19" t="s">
        <v>1145</v>
      </c>
      <c r="BM154" s="193" t="s">
        <v>1377</v>
      </c>
    </row>
    <row r="155" s="2" customFormat="1" ht="16.5" customHeight="1">
      <c r="A155" s="38"/>
      <c r="B155" s="180"/>
      <c r="C155" s="227" t="s">
        <v>1287</v>
      </c>
      <c r="D155" s="227" t="s">
        <v>329</v>
      </c>
      <c r="E155" s="228" t="s">
        <v>1625</v>
      </c>
      <c r="F155" s="229" t="s">
        <v>1626</v>
      </c>
      <c r="G155" s="230" t="s">
        <v>1627</v>
      </c>
      <c r="H155" s="231">
        <v>3</v>
      </c>
      <c r="I155" s="232"/>
      <c r="J155" s="233">
        <f>ROUND(I155*H155,2)</f>
        <v>0</v>
      </c>
      <c r="K155" s="234"/>
      <c r="L155" s="235"/>
      <c r="M155" s="236" t="s">
        <v>1</v>
      </c>
      <c r="N155" s="237" t="s">
        <v>41</v>
      </c>
      <c r="O155" s="77"/>
      <c r="P155" s="191">
        <f>O155*H155</f>
        <v>0</v>
      </c>
      <c r="Q155" s="191">
        <v>0</v>
      </c>
      <c r="R155" s="191">
        <f>Q155*H155</f>
        <v>0</v>
      </c>
      <c r="S155" s="191">
        <v>0</v>
      </c>
      <c r="T155" s="19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93" t="s">
        <v>421</v>
      </c>
      <c r="AT155" s="193" t="s">
        <v>329</v>
      </c>
      <c r="AU155" s="193" t="s">
        <v>85</v>
      </c>
      <c r="AY155" s="19" t="s">
        <v>160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19" t="s">
        <v>83</v>
      </c>
      <c r="BK155" s="194">
        <f>ROUND(I155*H155,2)</f>
        <v>0</v>
      </c>
      <c r="BL155" s="19" t="s">
        <v>1145</v>
      </c>
      <c r="BM155" s="193" t="s">
        <v>200</v>
      </c>
    </row>
    <row r="156" s="2" customFormat="1" ht="16.5" customHeight="1">
      <c r="A156" s="38"/>
      <c r="B156" s="180"/>
      <c r="C156" s="181" t="s">
        <v>1291</v>
      </c>
      <c r="D156" s="181" t="s">
        <v>162</v>
      </c>
      <c r="E156" s="182" t="s">
        <v>1628</v>
      </c>
      <c r="F156" s="183" t="s">
        <v>1629</v>
      </c>
      <c r="G156" s="184" t="s">
        <v>1189</v>
      </c>
      <c r="H156" s="185">
        <v>42</v>
      </c>
      <c r="I156" s="186"/>
      <c r="J156" s="187">
        <f>ROUND(I156*H156,2)</f>
        <v>0</v>
      </c>
      <c r="K156" s="188"/>
      <c r="L156" s="39"/>
      <c r="M156" s="189" t="s">
        <v>1</v>
      </c>
      <c r="N156" s="190" t="s">
        <v>41</v>
      </c>
      <c r="O156" s="77"/>
      <c r="P156" s="191">
        <f>O156*H156</f>
        <v>0</v>
      </c>
      <c r="Q156" s="191">
        <v>0</v>
      </c>
      <c r="R156" s="191">
        <f>Q156*H156</f>
        <v>0</v>
      </c>
      <c r="S156" s="191">
        <v>0</v>
      </c>
      <c r="T156" s="19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3" t="s">
        <v>1145</v>
      </c>
      <c r="AT156" s="193" t="s">
        <v>162</v>
      </c>
      <c r="AU156" s="193" t="s">
        <v>85</v>
      </c>
      <c r="AY156" s="19" t="s">
        <v>160</v>
      </c>
      <c r="BE156" s="194">
        <f>IF(N156="základní",J156,0)</f>
        <v>0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19" t="s">
        <v>83</v>
      </c>
      <c r="BK156" s="194">
        <f>ROUND(I156*H156,2)</f>
        <v>0</v>
      </c>
      <c r="BL156" s="19" t="s">
        <v>1145</v>
      </c>
      <c r="BM156" s="193" t="s">
        <v>1392</v>
      </c>
    </row>
    <row r="157" s="12" customFormat="1" ht="22.8" customHeight="1">
      <c r="A157" s="12"/>
      <c r="B157" s="167"/>
      <c r="C157" s="12"/>
      <c r="D157" s="168" t="s">
        <v>75</v>
      </c>
      <c r="E157" s="178" t="s">
        <v>1557</v>
      </c>
      <c r="F157" s="178" t="s">
        <v>1558</v>
      </c>
      <c r="G157" s="12"/>
      <c r="H157" s="12"/>
      <c r="I157" s="170"/>
      <c r="J157" s="179">
        <f>BK157</f>
        <v>0</v>
      </c>
      <c r="K157" s="12"/>
      <c r="L157" s="167"/>
      <c r="M157" s="172"/>
      <c r="N157" s="173"/>
      <c r="O157" s="173"/>
      <c r="P157" s="174">
        <f>SUM(P158:P160)</f>
        <v>0</v>
      </c>
      <c r="Q157" s="173"/>
      <c r="R157" s="174">
        <f>SUM(R158:R160)</f>
        <v>0</v>
      </c>
      <c r="S157" s="173"/>
      <c r="T157" s="175">
        <f>SUM(T158:T160)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68" t="s">
        <v>185</v>
      </c>
      <c r="AT157" s="176" t="s">
        <v>75</v>
      </c>
      <c r="AU157" s="176" t="s">
        <v>83</v>
      </c>
      <c r="AY157" s="168" t="s">
        <v>160</v>
      </c>
      <c r="BK157" s="177">
        <f>SUM(BK158:BK160)</f>
        <v>0</v>
      </c>
    </row>
    <row r="158" s="2" customFormat="1" ht="37.8" customHeight="1">
      <c r="A158" s="38"/>
      <c r="B158" s="180"/>
      <c r="C158" s="181" t="s">
        <v>1295</v>
      </c>
      <c r="D158" s="181" t="s">
        <v>162</v>
      </c>
      <c r="E158" s="182" t="s">
        <v>1567</v>
      </c>
      <c r="F158" s="183" t="s">
        <v>1568</v>
      </c>
      <c r="G158" s="184" t="s">
        <v>261</v>
      </c>
      <c r="H158" s="185">
        <v>1</v>
      </c>
      <c r="I158" s="186"/>
      <c r="J158" s="187">
        <f>ROUND(I158*H158,2)</f>
        <v>0</v>
      </c>
      <c r="K158" s="188"/>
      <c r="L158" s="39"/>
      <c r="M158" s="189" t="s">
        <v>1</v>
      </c>
      <c r="N158" s="190" t="s">
        <v>41</v>
      </c>
      <c r="O158" s="77"/>
      <c r="P158" s="191">
        <f>O158*H158</f>
        <v>0</v>
      </c>
      <c r="Q158" s="191">
        <v>0</v>
      </c>
      <c r="R158" s="191">
        <f>Q158*H158</f>
        <v>0</v>
      </c>
      <c r="S158" s="191">
        <v>0</v>
      </c>
      <c r="T158" s="19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93" t="s">
        <v>1145</v>
      </c>
      <c r="AT158" s="193" t="s">
        <v>162</v>
      </c>
      <c r="AU158" s="193" t="s">
        <v>85</v>
      </c>
      <c r="AY158" s="19" t="s">
        <v>160</v>
      </c>
      <c r="BE158" s="194">
        <f>IF(N158="základní",J158,0)</f>
        <v>0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19" t="s">
        <v>83</v>
      </c>
      <c r="BK158" s="194">
        <f>ROUND(I158*H158,2)</f>
        <v>0</v>
      </c>
      <c r="BL158" s="19" t="s">
        <v>1145</v>
      </c>
      <c r="BM158" s="193" t="s">
        <v>1548</v>
      </c>
    </row>
    <row r="159" s="2" customFormat="1" ht="24.15" customHeight="1">
      <c r="A159" s="38"/>
      <c r="B159" s="180"/>
      <c r="C159" s="181" t="s">
        <v>190</v>
      </c>
      <c r="D159" s="181" t="s">
        <v>162</v>
      </c>
      <c r="E159" s="182" t="s">
        <v>1630</v>
      </c>
      <c r="F159" s="183" t="s">
        <v>1631</v>
      </c>
      <c r="G159" s="184" t="s">
        <v>261</v>
      </c>
      <c r="H159" s="185">
        <v>8</v>
      </c>
      <c r="I159" s="186"/>
      <c r="J159" s="187">
        <f>ROUND(I159*H159,2)</f>
        <v>0</v>
      </c>
      <c r="K159" s="188"/>
      <c r="L159" s="39"/>
      <c r="M159" s="189" t="s">
        <v>1</v>
      </c>
      <c r="N159" s="190" t="s">
        <v>41</v>
      </c>
      <c r="O159" s="77"/>
      <c r="P159" s="191">
        <f>O159*H159</f>
        <v>0</v>
      </c>
      <c r="Q159" s="191">
        <v>0</v>
      </c>
      <c r="R159" s="191">
        <f>Q159*H159</f>
        <v>0</v>
      </c>
      <c r="S159" s="191">
        <v>0</v>
      </c>
      <c r="T159" s="19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93" t="s">
        <v>1145</v>
      </c>
      <c r="AT159" s="193" t="s">
        <v>162</v>
      </c>
      <c r="AU159" s="193" t="s">
        <v>85</v>
      </c>
      <c r="AY159" s="19" t="s">
        <v>160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19" t="s">
        <v>83</v>
      </c>
      <c r="BK159" s="194">
        <f>ROUND(I159*H159,2)</f>
        <v>0</v>
      </c>
      <c r="BL159" s="19" t="s">
        <v>1145</v>
      </c>
      <c r="BM159" s="193" t="s">
        <v>320</v>
      </c>
    </row>
    <row r="160" s="2" customFormat="1" ht="16.5" customHeight="1">
      <c r="A160" s="38"/>
      <c r="B160" s="180"/>
      <c r="C160" s="181" t="s">
        <v>1302</v>
      </c>
      <c r="D160" s="181" t="s">
        <v>162</v>
      </c>
      <c r="E160" s="182" t="s">
        <v>1632</v>
      </c>
      <c r="F160" s="183" t="s">
        <v>1633</v>
      </c>
      <c r="G160" s="184" t="s">
        <v>1634</v>
      </c>
      <c r="H160" s="185">
        <v>3</v>
      </c>
      <c r="I160" s="186"/>
      <c r="J160" s="187">
        <f>ROUND(I160*H160,2)</f>
        <v>0</v>
      </c>
      <c r="K160" s="188"/>
      <c r="L160" s="39"/>
      <c r="M160" s="189" t="s">
        <v>1</v>
      </c>
      <c r="N160" s="190" t="s">
        <v>41</v>
      </c>
      <c r="O160" s="77"/>
      <c r="P160" s="191">
        <f>O160*H160</f>
        <v>0</v>
      </c>
      <c r="Q160" s="191">
        <v>0</v>
      </c>
      <c r="R160" s="191">
        <f>Q160*H160</f>
        <v>0</v>
      </c>
      <c r="S160" s="191">
        <v>0</v>
      </c>
      <c r="T160" s="19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93" t="s">
        <v>1145</v>
      </c>
      <c r="AT160" s="193" t="s">
        <v>162</v>
      </c>
      <c r="AU160" s="193" t="s">
        <v>85</v>
      </c>
      <c r="AY160" s="19" t="s">
        <v>160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19" t="s">
        <v>83</v>
      </c>
      <c r="BK160" s="194">
        <f>ROUND(I160*H160,2)</f>
        <v>0</v>
      </c>
      <c r="BL160" s="19" t="s">
        <v>1145</v>
      </c>
      <c r="BM160" s="193" t="s">
        <v>324</v>
      </c>
    </row>
    <row r="161" s="12" customFormat="1" ht="22.8" customHeight="1">
      <c r="A161" s="12"/>
      <c r="B161" s="167"/>
      <c r="C161" s="12"/>
      <c r="D161" s="168" t="s">
        <v>75</v>
      </c>
      <c r="E161" s="178" t="s">
        <v>1140</v>
      </c>
      <c r="F161" s="178" t="s">
        <v>1141</v>
      </c>
      <c r="G161" s="12"/>
      <c r="H161" s="12"/>
      <c r="I161" s="170"/>
      <c r="J161" s="179">
        <f>BK161</f>
        <v>0</v>
      </c>
      <c r="K161" s="12"/>
      <c r="L161" s="167"/>
      <c r="M161" s="172"/>
      <c r="N161" s="173"/>
      <c r="O161" s="173"/>
      <c r="P161" s="174">
        <f>SUM(P162:P186)</f>
        <v>0</v>
      </c>
      <c r="Q161" s="173"/>
      <c r="R161" s="174">
        <f>SUM(R162:R186)</f>
        <v>0</v>
      </c>
      <c r="S161" s="173"/>
      <c r="T161" s="175">
        <f>SUM(T162:T186)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68" t="s">
        <v>185</v>
      </c>
      <c r="AT161" s="176" t="s">
        <v>75</v>
      </c>
      <c r="AU161" s="176" t="s">
        <v>83</v>
      </c>
      <c r="AY161" s="168" t="s">
        <v>160</v>
      </c>
      <c r="BK161" s="177">
        <f>SUM(BK162:BK186)</f>
        <v>0</v>
      </c>
    </row>
    <row r="162" s="2" customFormat="1" ht="24.15" customHeight="1">
      <c r="A162" s="38"/>
      <c r="B162" s="180"/>
      <c r="C162" s="181" t="s">
        <v>1306</v>
      </c>
      <c r="D162" s="181" t="s">
        <v>162</v>
      </c>
      <c r="E162" s="182" t="s">
        <v>1635</v>
      </c>
      <c r="F162" s="183" t="s">
        <v>1636</v>
      </c>
      <c r="G162" s="184" t="s">
        <v>179</v>
      </c>
      <c r="H162" s="185">
        <v>8</v>
      </c>
      <c r="I162" s="186"/>
      <c r="J162" s="187">
        <f>ROUND(I162*H162,2)</f>
        <v>0</v>
      </c>
      <c r="K162" s="188"/>
      <c r="L162" s="39"/>
      <c r="M162" s="189" t="s">
        <v>1</v>
      </c>
      <c r="N162" s="190" t="s">
        <v>41</v>
      </c>
      <c r="O162" s="77"/>
      <c r="P162" s="191">
        <f>O162*H162</f>
        <v>0</v>
      </c>
      <c r="Q162" s="191">
        <v>0</v>
      </c>
      <c r="R162" s="191">
        <f>Q162*H162</f>
        <v>0</v>
      </c>
      <c r="S162" s="191">
        <v>0</v>
      </c>
      <c r="T162" s="19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93" t="s">
        <v>1145</v>
      </c>
      <c r="AT162" s="193" t="s">
        <v>162</v>
      </c>
      <c r="AU162" s="193" t="s">
        <v>85</v>
      </c>
      <c r="AY162" s="19" t="s">
        <v>160</v>
      </c>
      <c r="BE162" s="194">
        <f>IF(N162="základní",J162,0)</f>
        <v>0</v>
      </c>
      <c r="BF162" s="194">
        <f>IF(N162="snížená",J162,0)</f>
        <v>0</v>
      </c>
      <c r="BG162" s="194">
        <f>IF(N162="zákl. přenesená",J162,0)</f>
        <v>0</v>
      </c>
      <c r="BH162" s="194">
        <f>IF(N162="sníž. přenesená",J162,0)</f>
        <v>0</v>
      </c>
      <c r="BI162" s="194">
        <f>IF(N162="nulová",J162,0)</f>
        <v>0</v>
      </c>
      <c r="BJ162" s="19" t="s">
        <v>83</v>
      </c>
      <c r="BK162" s="194">
        <f>ROUND(I162*H162,2)</f>
        <v>0</v>
      </c>
      <c r="BL162" s="19" t="s">
        <v>1145</v>
      </c>
      <c r="BM162" s="193" t="s">
        <v>1566</v>
      </c>
    </row>
    <row r="163" s="2" customFormat="1" ht="24.15" customHeight="1">
      <c r="A163" s="38"/>
      <c r="B163" s="180"/>
      <c r="C163" s="181" t="s">
        <v>236</v>
      </c>
      <c r="D163" s="181" t="s">
        <v>162</v>
      </c>
      <c r="E163" s="182" t="s">
        <v>1637</v>
      </c>
      <c r="F163" s="183" t="s">
        <v>1638</v>
      </c>
      <c r="G163" s="184" t="s">
        <v>179</v>
      </c>
      <c r="H163" s="185">
        <v>8</v>
      </c>
      <c r="I163" s="186"/>
      <c r="J163" s="187">
        <f>ROUND(I163*H163,2)</f>
        <v>0</v>
      </c>
      <c r="K163" s="188"/>
      <c r="L163" s="39"/>
      <c r="M163" s="189" t="s">
        <v>1</v>
      </c>
      <c r="N163" s="190" t="s">
        <v>41</v>
      </c>
      <c r="O163" s="77"/>
      <c r="P163" s="191">
        <f>O163*H163</f>
        <v>0</v>
      </c>
      <c r="Q163" s="191">
        <v>0</v>
      </c>
      <c r="R163" s="191">
        <f>Q163*H163</f>
        <v>0</v>
      </c>
      <c r="S163" s="191">
        <v>0</v>
      </c>
      <c r="T163" s="19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93" t="s">
        <v>1145</v>
      </c>
      <c r="AT163" s="193" t="s">
        <v>162</v>
      </c>
      <c r="AU163" s="193" t="s">
        <v>85</v>
      </c>
      <c r="AY163" s="19" t="s">
        <v>160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19" t="s">
        <v>83</v>
      </c>
      <c r="BK163" s="194">
        <f>ROUND(I163*H163,2)</f>
        <v>0</v>
      </c>
      <c r="BL163" s="19" t="s">
        <v>1145</v>
      </c>
      <c r="BM163" s="193" t="s">
        <v>1639</v>
      </c>
    </row>
    <row r="164" s="2" customFormat="1" ht="24.15" customHeight="1">
      <c r="A164" s="38"/>
      <c r="B164" s="180"/>
      <c r="C164" s="181" t="s">
        <v>241</v>
      </c>
      <c r="D164" s="181" t="s">
        <v>162</v>
      </c>
      <c r="E164" s="182" t="s">
        <v>1640</v>
      </c>
      <c r="F164" s="183" t="s">
        <v>1641</v>
      </c>
      <c r="G164" s="184" t="s">
        <v>294</v>
      </c>
      <c r="H164" s="185">
        <v>730</v>
      </c>
      <c r="I164" s="186"/>
      <c r="J164" s="187">
        <f>ROUND(I164*H164,2)</f>
        <v>0</v>
      </c>
      <c r="K164" s="188"/>
      <c r="L164" s="39"/>
      <c r="M164" s="189" t="s">
        <v>1</v>
      </c>
      <c r="N164" s="190" t="s">
        <v>41</v>
      </c>
      <c r="O164" s="77"/>
      <c r="P164" s="191">
        <f>O164*H164</f>
        <v>0</v>
      </c>
      <c r="Q164" s="191">
        <v>0</v>
      </c>
      <c r="R164" s="191">
        <f>Q164*H164</f>
        <v>0</v>
      </c>
      <c r="S164" s="191">
        <v>0</v>
      </c>
      <c r="T164" s="19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3" t="s">
        <v>1145</v>
      </c>
      <c r="AT164" s="193" t="s">
        <v>162</v>
      </c>
      <c r="AU164" s="193" t="s">
        <v>85</v>
      </c>
      <c r="AY164" s="19" t="s">
        <v>160</v>
      </c>
      <c r="BE164" s="194">
        <f>IF(N164="základní",J164,0)</f>
        <v>0</v>
      </c>
      <c r="BF164" s="194">
        <f>IF(N164="snížená",J164,0)</f>
        <v>0</v>
      </c>
      <c r="BG164" s="194">
        <f>IF(N164="zákl. přenesená",J164,0)</f>
        <v>0</v>
      </c>
      <c r="BH164" s="194">
        <f>IF(N164="sníž. přenesená",J164,0)</f>
        <v>0</v>
      </c>
      <c r="BI164" s="194">
        <f>IF(N164="nulová",J164,0)</f>
        <v>0</v>
      </c>
      <c r="BJ164" s="19" t="s">
        <v>83</v>
      </c>
      <c r="BK164" s="194">
        <f>ROUND(I164*H164,2)</f>
        <v>0</v>
      </c>
      <c r="BL164" s="19" t="s">
        <v>1145</v>
      </c>
      <c r="BM164" s="193" t="s">
        <v>1145</v>
      </c>
    </row>
    <row r="165" s="2" customFormat="1" ht="24.15" customHeight="1">
      <c r="A165" s="38"/>
      <c r="B165" s="180"/>
      <c r="C165" s="181" t="s">
        <v>247</v>
      </c>
      <c r="D165" s="181" t="s">
        <v>162</v>
      </c>
      <c r="E165" s="182" t="s">
        <v>1642</v>
      </c>
      <c r="F165" s="183" t="s">
        <v>1643</v>
      </c>
      <c r="G165" s="184" t="s">
        <v>294</v>
      </c>
      <c r="H165" s="185">
        <v>730</v>
      </c>
      <c r="I165" s="186"/>
      <c r="J165" s="187">
        <f>ROUND(I165*H165,2)</f>
        <v>0</v>
      </c>
      <c r="K165" s="188"/>
      <c r="L165" s="39"/>
      <c r="M165" s="189" t="s">
        <v>1</v>
      </c>
      <c r="N165" s="190" t="s">
        <v>41</v>
      </c>
      <c r="O165" s="77"/>
      <c r="P165" s="191">
        <f>O165*H165</f>
        <v>0</v>
      </c>
      <c r="Q165" s="191">
        <v>0</v>
      </c>
      <c r="R165" s="191">
        <f>Q165*H165</f>
        <v>0</v>
      </c>
      <c r="S165" s="191">
        <v>0</v>
      </c>
      <c r="T165" s="19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93" t="s">
        <v>1145</v>
      </c>
      <c r="AT165" s="193" t="s">
        <v>162</v>
      </c>
      <c r="AU165" s="193" t="s">
        <v>85</v>
      </c>
      <c r="AY165" s="19" t="s">
        <v>160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19" t="s">
        <v>83</v>
      </c>
      <c r="BK165" s="194">
        <f>ROUND(I165*H165,2)</f>
        <v>0</v>
      </c>
      <c r="BL165" s="19" t="s">
        <v>1145</v>
      </c>
      <c r="BM165" s="193" t="s">
        <v>1644</v>
      </c>
    </row>
    <row r="166" s="2" customFormat="1" ht="24.15" customHeight="1">
      <c r="A166" s="38"/>
      <c r="B166" s="180"/>
      <c r="C166" s="181" t="s">
        <v>1319</v>
      </c>
      <c r="D166" s="181" t="s">
        <v>162</v>
      </c>
      <c r="E166" s="182" t="s">
        <v>1645</v>
      </c>
      <c r="F166" s="183" t="s">
        <v>1646</v>
      </c>
      <c r="G166" s="184" t="s">
        <v>294</v>
      </c>
      <c r="H166" s="185">
        <v>730</v>
      </c>
      <c r="I166" s="186"/>
      <c r="J166" s="187">
        <f>ROUND(I166*H166,2)</f>
        <v>0</v>
      </c>
      <c r="K166" s="188"/>
      <c r="L166" s="39"/>
      <c r="M166" s="189" t="s">
        <v>1</v>
      </c>
      <c r="N166" s="190" t="s">
        <v>41</v>
      </c>
      <c r="O166" s="77"/>
      <c r="P166" s="191">
        <f>O166*H166</f>
        <v>0</v>
      </c>
      <c r="Q166" s="191">
        <v>0</v>
      </c>
      <c r="R166" s="191">
        <f>Q166*H166</f>
        <v>0</v>
      </c>
      <c r="S166" s="191">
        <v>0</v>
      </c>
      <c r="T166" s="19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93" t="s">
        <v>1145</v>
      </c>
      <c r="AT166" s="193" t="s">
        <v>162</v>
      </c>
      <c r="AU166" s="193" t="s">
        <v>85</v>
      </c>
      <c r="AY166" s="19" t="s">
        <v>160</v>
      </c>
      <c r="BE166" s="194">
        <f>IF(N166="základní",J166,0)</f>
        <v>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19" t="s">
        <v>83</v>
      </c>
      <c r="BK166" s="194">
        <f>ROUND(I166*H166,2)</f>
        <v>0</v>
      </c>
      <c r="BL166" s="19" t="s">
        <v>1145</v>
      </c>
      <c r="BM166" s="193" t="s">
        <v>1647</v>
      </c>
    </row>
    <row r="167" s="2" customFormat="1" ht="21.75" customHeight="1">
      <c r="A167" s="38"/>
      <c r="B167" s="180"/>
      <c r="C167" s="181" t="s">
        <v>1323</v>
      </c>
      <c r="D167" s="181" t="s">
        <v>162</v>
      </c>
      <c r="E167" s="182" t="s">
        <v>1420</v>
      </c>
      <c r="F167" s="183" t="s">
        <v>1648</v>
      </c>
      <c r="G167" s="184" t="s">
        <v>294</v>
      </c>
      <c r="H167" s="185">
        <v>2190</v>
      </c>
      <c r="I167" s="186"/>
      <c r="J167" s="187">
        <f>ROUND(I167*H167,2)</f>
        <v>0</v>
      </c>
      <c r="K167" s="188"/>
      <c r="L167" s="39"/>
      <c r="M167" s="189" t="s">
        <v>1</v>
      </c>
      <c r="N167" s="190" t="s">
        <v>41</v>
      </c>
      <c r="O167" s="77"/>
      <c r="P167" s="191">
        <f>O167*H167</f>
        <v>0</v>
      </c>
      <c r="Q167" s="191">
        <v>0</v>
      </c>
      <c r="R167" s="191">
        <f>Q167*H167</f>
        <v>0</v>
      </c>
      <c r="S167" s="191">
        <v>0</v>
      </c>
      <c r="T167" s="19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93" t="s">
        <v>1145</v>
      </c>
      <c r="AT167" s="193" t="s">
        <v>162</v>
      </c>
      <c r="AU167" s="193" t="s">
        <v>85</v>
      </c>
      <c r="AY167" s="19" t="s">
        <v>160</v>
      </c>
      <c r="BE167" s="194">
        <f>IF(N167="základní",J167,0)</f>
        <v>0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19" t="s">
        <v>83</v>
      </c>
      <c r="BK167" s="194">
        <f>ROUND(I167*H167,2)</f>
        <v>0</v>
      </c>
      <c r="BL167" s="19" t="s">
        <v>1145</v>
      </c>
      <c r="BM167" s="193" t="s">
        <v>1649</v>
      </c>
    </row>
    <row r="168" s="2" customFormat="1" ht="21.75" customHeight="1">
      <c r="A168" s="38"/>
      <c r="B168" s="180"/>
      <c r="C168" s="181" t="s">
        <v>1329</v>
      </c>
      <c r="D168" s="181" t="s">
        <v>162</v>
      </c>
      <c r="E168" s="182" t="s">
        <v>1650</v>
      </c>
      <c r="F168" s="183" t="s">
        <v>1651</v>
      </c>
      <c r="G168" s="184" t="s">
        <v>294</v>
      </c>
      <c r="H168" s="185">
        <v>2190</v>
      </c>
      <c r="I168" s="186"/>
      <c r="J168" s="187">
        <f>ROUND(I168*H168,2)</f>
        <v>0</v>
      </c>
      <c r="K168" s="188"/>
      <c r="L168" s="39"/>
      <c r="M168" s="189" t="s">
        <v>1</v>
      </c>
      <c r="N168" s="190" t="s">
        <v>41</v>
      </c>
      <c r="O168" s="77"/>
      <c r="P168" s="191">
        <f>O168*H168</f>
        <v>0</v>
      </c>
      <c r="Q168" s="191">
        <v>0</v>
      </c>
      <c r="R168" s="191">
        <f>Q168*H168</f>
        <v>0</v>
      </c>
      <c r="S168" s="191">
        <v>0</v>
      </c>
      <c r="T168" s="19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93" t="s">
        <v>1145</v>
      </c>
      <c r="AT168" s="193" t="s">
        <v>162</v>
      </c>
      <c r="AU168" s="193" t="s">
        <v>85</v>
      </c>
      <c r="AY168" s="19" t="s">
        <v>160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19" t="s">
        <v>83</v>
      </c>
      <c r="BK168" s="194">
        <f>ROUND(I168*H168,2)</f>
        <v>0</v>
      </c>
      <c r="BL168" s="19" t="s">
        <v>1145</v>
      </c>
      <c r="BM168" s="193" t="s">
        <v>1652</v>
      </c>
    </row>
    <row r="169" s="2" customFormat="1" ht="24.15" customHeight="1">
      <c r="A169" s="38"/>
      <c r="B169" s="180"/>
      <c r="C169" s="181" t="s">
        <v>1333</v>
      </c>
      <c r="D169" s="181" t="s">
        <v>162</v>
      </c>
      <c r="E169" s="182" t="s">
        <v>1653</v>
      </c>
      <c r="F169" s="183" t="s">
        <v>1654</v>
      </c>
      <c r="G169" s="184" t="s">
        <v>294</v>
      </c>
      <c r="H169" s="185">
        <v>2190</v>
      </c>
      <c r="I169" s="186"/>
      <c r="J169" s="187">
        <f>ROUND(I169*H169,2)</f>
        <v>0</v>
      </c>
      <c r="K169" s="188"/>
      <c r="L169" s="39"/>
      <c r="M169" s="189" t="s">
        <v>1</v>
      </c>
      <c r="N169" s="190" t="s">
        <v>41</v>
      </c>
      <c r="O169" s="77"/>
      <c r="P169" s="191">
        <f>O169*H169</f>
        <v>0</v>
      </c>
      <c r="Q169" s="191">
        <v>0</v>
      </c>
      <c r="R169" s="191">
        <f>Q169*H169</f>
        <v>0</v>
      </c>
      <c r="S169" s="191">
        <v>0</v>
      </c>
      <c r="T169" s="19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93" t="s">
        <v>1145</v>
      </c>
      <c r="AT169" s="193" t="s">
        <v>162</v>
      </c>
      <c r="AU169" s="193" t="s">
        <v>85</v>
      </c>
      <c r="AY169" s="19" t="s">
        <v>160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19" t="s">
        <v>83</v>
      </c>
      <c r="BK169" s="194">
        <f>ROUND(I169*H169,2)</f>
        <v>0</v>
      </c>
      <c r="BL169" s="19" t="s">
        <v>1145</v>
      </c>
      <c r="BM169" s="193" t="s">
        <v>1655</v>
      </c>
    </row>
    <row r="170" s="2" customFormat="1" ht="24.15" customHeight="1">
      <c r="A170" s="38"/>
      <c r="B170" s="180"/>
      <c r="C170" s="181" t="s">
        <v>1337</v>
      </c>
      <c r="D170" s="181" t="s">
        <v>162</v>
      </c>
      <c r="E170" s="182" t="s">
        <v>1656</v>
      </c>
      <c r="F170" s="183" t="s">
        <v>1657</v>
      </c>
      <c r="G170" s="184" t="s">
        <v>261</v>
      </c>
      <c r="H170" s="185">
        <v>4</v>
      </c>
      <c r="I170" s="186"/>
      <c r="J170" s="187">
        <f>ROUND(I170*H170,2)</f>
        <v>0</v>
      </c>
      <c r="K170" s="188"/>
      <c r="L170" s="39"/>
      <c r="M170" s="189" t="s">
        <v>1</v>
      </c>
      <c r="N170" s="190" t="s">
        <v>41</v>
      </c>
      <c r="O170" s="77"/>
      <c r="P170" s="191">
        <f>O170*H170</f>
        <v>0</v>
      </c>
      <c r="Q170" s="191">
        <v>0</v>
      </c>
      <c r="R170" s="191">
        <f>Q170*H170</f>
        <v>0</v>
      </c>
      <c r="S170" s="191">
        <v>0</v>
      </c>
      <c r="T170" s="19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93" t="s">
        <v>1145</v>
      </c>
      <c r="AT170" s="193" t="s">
        <v>162</v>
      </c>
      <c r="AU170" s="193" t="s">
        <v>85</v>
      </c>
      <c r="AY170" s="19" t="s">
        <v>160</v>
      </c>
      <c r="BE170" s="194">
        <f>IF(N170="základní",J170,0)</f>
        <v>0</v>
      </c>
      <c r="BF170" s="194">
        <f>IF(N170="snížená",J170,0)</f>
        <v>0</v>
      </c>
      <c r="BG170" s="194">
        <f>IF(N170="zákl. přenesená",J170,0)</f>
        <v>0</v>
      </c>
      <c r="BH170" s="194">
        <f>IF(N170="sníž. přenesená",J170,0)</f>
        <v>0</v>
      </c>
      <c r="BI170" s="194">
        <f>IF(N170="nulová",J170,0)</f>
        <v>0</v>
      </c>
      <c r="BJ170" s="19" t="s">
        <v>83</v>
      </c>
      <c r="BK170" s="194">
        <f>ROUND(I170*H170,2)</f>
        <v>0</v>
      </c>
      <c r="BL170" s="19" t="s">
        <v>1145</v>
      </c>
      <c r="BM170" s="193" t="s">
        <v>544</v>
      </c>
    </row>
    <row r="171" s="2" customFormat="1" ht="21.75" customHeight="1">
      <c r="A171" s="38"/>
      <c r="B171" s="180"/>
      <c r="C171" s="181" t="s">
        <v>1341</v>
      </c>
      <c r="D171" s="181" t="s">
        <v>162</v>
      </c>
      <c r="E171" s="182" t="s">
        <v>1658</v>
      </c>
      <c r="F171" s="183" t="s">
        <v>1659</v>
      </c>
      <c r="G171" s="184" t="s">
        <v>261</v>
      </c>
      <c r="H171" s="185">
        <v>21</v>
      </c>
      <c r="I171" s="186"/>
      <c r="J171" s="187">
        <f>ROUND(I171*H171,2)</f>
        <v>0</v>
      </c>
      <c r="K171" s="188"/>
      <c r="L171" s="39"/>
      <c r="M171" s="189" t="s">
        <v>1</v>
      </c>
      <c r="N171" s="190" t="s">
        <v>41</v>
      </c>
      <c r="O171" s="77"/>
      <c r="P171" s="191">
        <f>O171*H171</f>
        <v>0</v>
      </c>
      <c r="Q171" s="191">
        <v>0</v>
      </c>
      <c r="R171" s="191">
        <f>Q171*H171</f>
        <v>0</v>
      </c>
      <c r="S171" s="191">
        <v>0</v>
      </c>
      <c r="T171" s="19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93" t="s">
        <v>1145</v>
      </c>
      <c r="AT171" s="193" t="s">
        <v>162</v>
      </c>
      <c r="AU171" s="193" t="s">
        <v>85</v>
      </c>
      <c r="AY171" s="19" t="s">
        <v>160</v>
      </c>
      <c r="BE171" s="194">
        <f>IF(N171="základní",J171,0)</f>
        <v>0</v>
      </c>
      <c r="BF171" s="194">
        <f>IF(N171="snížená",J171,0)</f>
        <v>0</v>
      </c>
      <c r="BG171" s="194">
        <f>IF(N171="zákl. přenesená",J171,0)</f>
        <v>0</v>
      </c>
      <c r="BH171" s="194">
        <f>IF(N171="sníž. přenesená",J171,0)</f>
        <v>0</v>
      </c>
      <c r="BI171" s="194">
        <f>IF(N171="nulová",J171,0)</f>
        <v>0</v>
      </c>
      <c r="BJ171" s="19" t="s">
        <v>83</v>
      </c>
      <c r="BK171" s="194">
        <f>ROUND(I171*H171,2)</f>
        <v>0</v>
      </c>
      <c r="BL171" s="19" t="s">
        <v>1145</v>
      </c>
      <c r="BM171" s="193" t="s">
        <v>554</v>
      </c>
    </row>
    <row r="172" s="2" customFormat="1" ht="24.15" customHeight="1">
      <c r="A172" s="38"/>
      <c r="B172" s="180"/>
      <c r="C172" s="181" t="s">
        <v>1345</v>
      </c>
      <c r="D172" s="181" t="s">
        <v>162</v>
      </c>
      <c r="E172" s="182" t="s">
        <v>1660</v>
      </c>
      <c r="F172" s="183" t="s">
        <v>1661</v>
      </c>
      <c r="G172" s="184" t="s">
        <v>294</v>
      </c>
      <c r="H172" s="185">
        <v>190</v>
      </c>
      <c r="I172" s="186"/>
      <c r="J172" s="187">
        <f>ROUND(I172*H172,2)</f>
        <v>0</v>
      </c>
      <c r="K172" s="188"/>
      <c r="L172" s="39"/>
      <c r="M172" s="189" t="s">
        <v>1</v>
      </c>
      <c r="N172" s="190" t="s">
        <v>41</v>
      </c>
      <c r="O172" s="77"/>
      <c r="P172" s="191">
        <f>O172*H172</f>
        <v>0</v>
      </c>
      <c r="Q172" s="191">
        <v>0</v>
      </c>
      <c r="R172" s="191">
        <f>Q172*H172</f>
        <v>0</v>
      </c>
      <c r="S172" s="191">
        <v>0</v>
      </c>
      <c r="T172" s="19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93" t="s">
        <v>1145</v>
      </c>
      <c r="AT172" s="193" t="s">
        <v>162</v>
      </c>
      <c r="AU172" s="193" t="s">
        <v>85</v>
      </c>
      <c r="AY172" s="19" t="s">
        <v>160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19" t="s">
        <v>83</v>
      </c>
      <c r="BK172" s="194">
        <f>ROUND(I172*H172,2)</f>
        <v>0</v>
      </c>
      <c r="BL172" s="19" t="s">
        <v>1145</v>
      </c>
      <c r="BM172" s="193" t="s">
        <v>1662</v>
      </c>
    </row>
    <row r="173" s="2" customFormat="1" ht="37.8" customHeight="1">
      <c r="A173" s="38"/>
      <c r="B173" s="180"/>
      <c r="C173" s="181" t="s">
        <v>1349</v>
      </c>
      <c r="D173" s="181" t="s">
        <v>162</v>
      </c>
      <c r="E173" s="182" t="s">
        <v>1663</v>
      </c>
      <c r="F173" s="183" t="s">
        <v>1664</v>
      </c>
      <c r="G173" s="184" t="s">
        <v>294</v>
      </c>
      <c r="H173" s="185">
        <v>105</v>
      </c>
      <c r="I173" s="186"/>
      <c r="J173" s="187">
        <f>ROUND(I173*H173,2)</f>
        <v>0</v>
      </c>
      <c r="K173" s="188"/>
      <c r="L173" s="39"/>
      <c r="M173" s="189" t="s">
        <v>1</v>
      </c>
      <c r="N173" s="190" t="s">
        <v>41</v>
      </c>
      <c r="O173" s="77"/>
      <c r="P173" s="191">
        <f>O173*H173</f>
        <v>0</v>
      </c>
      <c r="Q173" s="191">
        <v>0</v>
      </c>
      <c r="R173" s="191">
        <f>Q173*H173</f>
        <v>0</v>
      </c>
      <c r="S173" s="191">
        <v>0</v>
      </c>
      <c r="T173" s="19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93" t="s">
        <v>1145</v>
      </c>
      <c r="AT173" s="193" t="s">
        <v>162</v>
      </c>
      <c r="AU173" s="193" t="s">
        <v>85</v>
      </c>
      <c r="AY173" s="19" t="s">
        <v>160</v>
      </c>
      <c r="BE173" s="194">
        <f>IF(N173="základní",J173,0)</f>
        <v>0</v>
      </c>
      <c r="BF173" s="194">
        <f>IF(N173="snížená",J173,0)</f>
        <v>0</v>
      </c>
      <c r="BG173" s="194">
        <f>IF(N173="zákl. přenesená",J173,0)</f>
        <v>0</v>
      </c>
      <c r="BH173" s="194">
        <f>IF(N173="sníž. přenesená",J173,0)</f>
        <v>0</v>
      </c>
      <c r="BI173" s="194">
        <f>IF(N173="nulová",J173,0)</f>
        <v>0</v>
      </c>
      <c r="BJ173" s="19" t="s">
        <v>83</v>
      </c>
      <c r="BK173" s="194">
        <f>ROUND(I173*H173,2)</f>
        <v>0</v>
      </c>
      <c r="BL173" s="19" t="s">
        <v>1145</v>
      </c>
      <c r="BM173" s="193" t="s">
        <v>1665</v>
      </c>
    </row>
    <row r="174" s="2" customFormat="1" ht="24.15" customHeight="1">
      <c r="A174" s="38"/>
      <c r="B174" s="180"/>
      <c r="C174" s="227" t="s">
        <v>1353</v>
      </c>
      <c r="D174" s="227" t="s">
        <v>329</v>
      </c>
      <c r="E174" s="228" t="s">
        <v>1666</v>
      </c>
      <c r="F174" s="229" t="s">
        <v>1667</v>
      </c>
      <c r="G174" s="230" t="s">
        <v>294</v>
      </c>
      <c r="H174" s="231">
        <v>105</v>
      </c>
      <c r="I174" s="232"/>
      <c r="J174" s="233">
        <f>ROUND(I174*H174,2)</f>
        <v>0</v>
      </c>
      <c r="K174" s="234"/>
      <c r="L174" s="235"/>
      <c r="M174" s="236" t="s">
        <v>1</v>
      </c>
      <c r="N174" s="237" t="s">
        <v>41</v>
      </c>
      <c r="O174" s="77"/>
      <c r="P174" s="191">
        <f>O174*H174</f>
        <v>0</v>
      </c>
      <c r="Q174" s="191">
        <v>0</v>
      </c>
      <c r="R174" s="191">
        <f>Q174*H174</f>
        <v>0</v>
      </c>
      <c r="S174" s="191">
        <v>0</v>
      </c>
      <c r="T174" s="19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93" t="s">
        <v>421</v>
      </c>
      <c r="AT174" s="193" t="s">
        <v>329</v>
      </c>
      <c r="AU174" s="193" t="s">
        <v>85</v>
      </c>
      <c r="AY174" s="19" t="s">
        <v>160</v>
      </c>
      <c r="BE174" s="194">
        <f>IF(N174="základní",J174,0)</f>
        <v>0</v>
      </c>
      <c r="BF174" s="194">
        <f>IF(N174="snížená",J174,0)</f>
        <v>0</v>
      </c>
      <c r="BG174" s="194">
        <f>IF(N174="zákl. přenesená",J174,0)</f>
        <v>0</v>
      </c>
      <c r="BH174" s="194">
        <f>IF(N174="sníž. přenesená",J174,0)</f>
        <v>0</v>
      </c>
      <c r="BI174" s="194">
        <f>IF(N174="nulová",J174,0)</f>
        <v>0</v>
      </c>
      <c r="BJ174" s="19" t="s">
        <v>83</v>
      </c>
      <c r="BK174" s="194">
        <f>ROUND(I174*H174,2)</f>
        <v>0</v>
      </c>
      <c r="BL174" s="19" t="s">
        <v>1145</v>
      </c>
      <c r="BM174" s="193" t="s">
        <v>1668</v>
      </c>
    </row>
    <row r="175" s="2" customFormat="1" ht="37.8" customHeight="1">
      <c r="A175" s="38"/>
      <c r="B175" s="180"/>
      <c r="C175" s="181" t="s">
        <v>1357</v>
      </c>
      <c r="D175" s="181" t="s">
        <v>162</v>
      </c>
      <c r="E175" s="182" t="s">
        <v>1669</v>
      </c>
      <c r="F175" s="183" t="s">
        <v>1670</v>
      </c>
      <c r="G175" s="184" t="s">
        <v>294</v>
      </c>
      <c r="H175" s="185">
        <v>35</v>
      </c>
      <c r="I175" s="186"/>
      <c r="J175" s="187">
        <f>ROUND(I175*H175,2)</f>
        <v>0</v>
      </c>
      <c r="K175" s="188"/>
      <c r="L175" s="39"/>
      <c r="M175" s="189" t="s">
        <v>1</v>
      </c>
      <c r="N175" s="190" t="s">
        <v>41</v>
      </c>
      <c r="O175" s="77"/>
      <c r="P175" s="191">
        <f>O175*H175</f>
        <v>0</v>
      </c>
      <c r="Q175" s="191">
        <v>0</v>
      </c>
      <c r="R175" s="191">
        <f>Q175*H175</f>
        <v>0</v>
      </c>
      <c r="S175" s="191">
        <v>0</v>
      </c>
      <c r="T175" s="19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93" t="s">
        <v>1145</v>
      </c>
      <c r="AT175" s="193" t="s">
        <v>162</v>
      </c>
      <c r="AU175" s="193" t="s">
        <v>85</v>
      </c>
      <c r="AY175" s="19" t="s">
        <v>160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19" t="s">
        <v>83</v>
      </c>
      <c r="BK175" s="194">
        <f>ROUND(I175*H175,2)</f>
        <v>0</v>
      </c>
      <c r="BL175" s="19" t="s">
        <v>1145</v>
      </c>
      <c r="BM175" s="193" t="s">
        <v>571</v>
      </c>
    </row>
    <row r="176" s="2" customFormat="1" ht="24.15" customHeight="1">
      <c r="A176" s="38"/>
      <c r="B176" s="180"/>
      <c r="C176" s="227" t="s">
        <v>1361</v>
      </c>
      <c r="D176" s="227" t="s">
        <v>329</v>
      </c>
      <c r="E176" s="228" t="s">
        <v>1671</v>
      </c>
      <c r="F176" s="229" t="s">
        <v>1672</v>
      </c>
      <c r="G176" s="230" t="s">
        <v>294</v>
      </c>
      <c r="H176" s="231">
        <v>35</v>
      </c>
      <c r="I176" s="232"/>
      <c r="J176" s="233">
        <f>ROUND(I176*H176,2)</f>
        <v>0</v>
      </c>
      <c r="K176" s="234"/>
      <c r="L176" s="235"/>
      <c r="M176" s="236" t="s">
        <v>1</v>
      </c>
      <c r="N176" s="237" t="s">
        <v>41</v>
      </c>
      <c r="O176" s="77"/>
      <c r="P176" s="191">
        <f>O176*H176</f>
        <v>0</v>
      </c>
      <c r="Q176" s="191">
        <v>0</v>
      </c>
      <c r="R176" s="191">
        <f>Q176*H176</f>
        <v>0</v>
      </c>
      <c r="S176" s="191">
        <v>0</v>
      </c>
      <c r="T176" s="19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93" t="s">
        <v>421</v>
      </c>
      <c r="AT176" s="193" t="s">
        <v>329</v>
      </c>
      <c r="AU176" s="193" t="s">
        <v>85</v>
      </c>
      <c r="AY176" s="19" t="s">
        <v>160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19" t="s">
        <v>83</v>
      </c>
      <c r="BK176" s="194">
        <f>ROUND(I176*H176,2)</f>
        <v>0</v>
      </c>
      <c r="BL176" s="19" t="s">
        <v>1145</v>
      </c>
      <c r="BM176" s="193" t="s">
        <v>1673</v>
      </c>
    </row>
    <row r="177" s="2" customFormat="1" ht="24.15" customHeight="1">
      <c r="A177" s="38"/>
      <c r="B177" s="180"/>
      <c r="C177" s="181" t="s">
        <v>1365</v>
      </c>
      <c r="D177" s="181" t="s">
        <v>162</v>
      </c>
      <c r="E177" s="182" t="s">
        <v>1674</v>
      </c>
      <c r="F177" s="183" t="s">
        <v>1675</v>
      </c>
      <c r="G177" s="184" t="s">
        <v>261</v>
      </c>
      <c r="H177" s="185">
        <v>18</v>
      </c>
      <c r="I177" s="186"/>
      <c r="J177" s="187">
        <f>ROUND(I177*H177,2)</f>
        <v>0</v>
      </c>
      <c r="K177" s="188"/>
      <c r="L177" s="39"/>
      <c r="M177" s="189" t="s">
        <v>1</v>
      </c>
      <c r="N177" s="190" t="s">
        <v>41</v>
      </c>
      <c r="O177" s="77"/>
      <c r="P177" s="191">
        <f>O177*H177</f>
        <v>0</v>
      </c>
      <c r="Q177" s="191">
        <v>0</v>
      </c>
      <c r="R177" s="191">
        <f>Q177*H177</f>
        <v>0</v>
      </c>
      <c r="S177" s="191">
        <v>0</v>
      </c>
      <c r="T177" s="19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93" t="s">
        <v>1145</v>
      </c>
      <c r="AT177" s="193" t="s">
        <v>162</v>
      </c>
      <c r="AU177" s="193" t="s">
        <v>85</v>
      </c>
      <c r="AY177" s="19" t="s">
        <v>160</v>
      </c>
      <c r="BE177" s="194">
        <f>IF(N177="základní",J177,0)</f>
        <v>0</v>
      </c>
      <c r="BF177" s="194">
        <f>IF(N177="snížená",J177,0)</f>
        <v>0</v>
      </c>
      <c r="BG177" s="194">
        <f>IF(N177="zákl. přenesená",J177,0)</f>
        <v>0</v>
      </c>
      <c r="BH177" s="194">
        <f>IF(N177="sníž. přenesená",J177,0)</f>
        <v>0</v>
      </c>
      <c r="BI177" s="194">
        <f>IF(N177="nulová",J177,0)</f>
        <v>0</v>
      </c>
      <c r="BJ177" s="19" t="s">
        <v>83</v>
      </c>
      <c r="BK177" s="194">
        <f>ROUND(I177*H177,2)</f>
        <v>0</v>
      </c>
      <c r="BL177" s="19" t="s">
        <v>1145</v>
      </c>
      <c r="BM177" s="193" t="s">
        <v>1676</v>
      </c>
    </row>
    <row r="178" s="2" customFormat="1" ht="24.15" customHeight="1">
      <c r="A178" s="38"/>
      <c r="B178" s="180"/>
      <c r="C178" s="181" t="s">
        <v>1369</v>
      </c>
      <c r="D178" s="181" t="s">
        <v>162</v>
      </c>
      <c r="E178" s="182" t="s">
        <v>1677</v>
      </c>
      <c r="F178" s="183" t="s">
        <v>1678</v>
      </c>
      <c r="G178" s="184" t="s">
        <v>261</v>
      </c>
      <c r="H178" s="185">
        <v>18</v>
      </c>
      <c r="I178" s="186"/>
      <c r="J178" s="187">
        <f>ROUND(I178*H178,2)</f>
        <v>0</v>
      </c>
      <c r="K178" s="188"/>
      <c r="L178" s="39"/>
      <c r="M178" s="189" t="s">
        <v>1</v>
      </c>
      <c r="N178" s="190" t="s">
        <v>41</v>
      </c>
      <c r="O178" s="77"/>
      <c r="P178" s="191">
        <f>O178*H178</f>
        <v>0</v>
      </c>
      <c r="Q178" s="191">
        <v>0</v>
      </c>
      <c r="R178" s="191">
        <f>Q178*H178</f>
        <v>0</v>
      </c>
      <c r="S178" s="191">
        <v>0</v>
      </c>
      <c r="T178" s="19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93" t="s">
        <v>1145</v>
      </c>
      <c r="AT178" s="193" t="s">
        <v>162</v>
      </c>
      <c r="AU178" s="193" t="s">
        <v>85</v>
      </c>
      <c r="AY178" s="19" t="s">
        <v>160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19" t="s">
        <v>83</v>
      </c>
      <c r="BK178" s="194">
        <f>ROUND(I178*H178,2)</f>
        <v>0</v>
      </c>
      <c r="BL178" s="19" t="s">
        <v>1145</v>
      </c>
      <c r="BM178" s="193" t="s">
        <v>1679</v>
      </c>
    </row>
    <row r="179" s="2" customFormat="1" ht="21.75" customHeight="1">
      <c r="A179" s="38"/>
      <c r="B179" s="180"/>
      <c r="C179" s="181" t="s">
        <v>1373</v>
      </c>
      <c r="D179" s="181" t="s">
        <v>162</v>
      </c>
      <c r="E179" s="182" t="s">
        <v>1680</v>
      </c>
      <c r="F179" s="183" t="s">
        <v>1681</v>
      </c>
      <c r="G179" s="184" t="s">
        <v>165</v>
      </c>
      <c r="H179" s="185">
        <v>40</v>
      </c>
      <c r="I179" s="186"/>
      <c r="J179" s="187">
        <f>ROUND(I179*H179,2)</f>
        <v>0</v>
      </c>
      <c r="K179" s="188"/>
      <c r="L179" s="39"/>
      <c r="M179" s="189" t="s">
        <v>1</v>
      </c>
      <c r="N179" s="190" t="s">
        <v>41</v>
      </c>
      <c r="O179" s="77"/>
      <c r="P179" s="191">
        <f>O179*H179</f>
        <v>0</v>
      </c>
      <c r="Q179" s="191">
        <v>0</v>
      </c>
      <c r="R179" s="191">
        <f>Q179*H179</f>
        <v>0</v>
      </c>
      <c r="S179" s="191">
        <v>0</v>
      </c>
      <c r="T179" s="19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93" t="s">
        <v>1145</v>
      </c>
      <c r="AT179" s="193" t="s">
        <v>162</v>
      </c>
      <c r="AU179" s="193" t="s">
        <v>85</v>
      </c>
      <c r="AY179" s="19" t="s">
        <v>160</v>
      </c>
      <c r="BE179" s="194">
        <f>IF(N179="základní",J179,0)</f>
        <v>0</v>
      </c>
      <c r="BF179" s="194">
        <f>IF(N179="snížená",J179,0)</f>
        <v>0</v>
      </c>
      <c r="BG179" s="194">
        <f>IF(N179="zákl. přenesená",J179,0)</f>
        <v>0</v>
      </c>
      <c r="BH179" s="194">
        <f>IF(N179="sníž. přenesená",J179,0)</f>
        <v>0</v>
      </c>
      <c r="BI179" s="194">
        <f>IF(N179="nulová",J179,0)</f>
        <v>0</v>
      </c>
      <c r="BJ179" s="19" t="s">
        <v>83</v>
      </c>
      <c r="BK179" s="194">
        <f>ROUND(I179*H179,2)</f>
        <v>0</v>
      </c>
      <c r="BL179" s="19" t="s">
        <v>1145</v>
      </c>
      <c r="BM179" s="193" t="s">
        <v>1682</v>
      </c>
    </row>
    <row r="180" s="2" customFormat="1" ht="24.15" customHeight="1">
      <c r="A180" s="38"/>
      <c r="B180" s="180"/>
      <c r="C180" s="181" t="s">
        <v>1377</v>
      </c>
      <c r="D180" s="181" t="s">
        <v>162</v>
      </c>
      <c r="E180" s="182" t="s">
        <v>1683</v>
      </c>
      <c r="F180" s="183" t="s">
        <v>1684</v>
      </c>
      <c r="G180" s="184" t="s">
        <v>165</v>
      </c>
      <c r="H180" s="185">
        <v>40</v>
      </c>
      <c r="I180" s="186"/>
      <c r="J180" s="187">
        <f>ROUND(I180*H180,2)</f>
        <v>0</v>
      </c>
      <c r="K180" s="188"/>
      <c r="L180" s="39"/>
      <c r="M180" s="189" t="s">
        <v>1</v>
      </c>
      <c r="N180" s="190" t="s">
        <v>41</v>
      </c>
      <c r="O180" s="77"/>
      <c r="P180" s="191">
        <f>O180*H180</f>
        <v>0</v>
      </c>
      <c r="Q180" s="191">
        <v>0</v>
      </c>
      <c r="R180" s="191">
        <f>Q180*H180</f>
        <v>0</v>
      </c>
      <c r="S180" s="191">
        <v>0</v>
      </c>
      <c r="T180" s="19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3" t="s">
        <v>1145</v>
      </c>
      <c r="AT180" s="193" t="s">
        <v>162</v>
      </c>
      <c r="AU180" s="193" t="s">
        <v>85</v>
      </c>
      <c r="AY180" s="19" t="s">
        <v>160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19" t="s">
        <v>83</v>
      </c>
      <c r="BK180" s="194">
        <f>ROUND(I180*H180,2)</f>
        <v>0</v>
      </c>
      <c r="BL180" s="19" t="s">
        <v>1145</v>
      </c>
      <c r="BM180" s="193" t="s">
        <v>1685</v>
      </c>
    </row>
    <row r="181" s="2" customFormat="1" ht="33" customHeight="1">
      <c r="A181" s="38"/>
      <c r="B181" s="180"/>
      <c r="C181" s="181" t="s">
        <v>1381</v>
      </c>
      <c r="D181" s="181" t="s">
        <v>162</v>
      </c>
      <c r="E181" s="182" t="s">
        <v>1686</v>
      </c>
      <c r="F181" s="183" t="s">
        <v>1687</v>
      </c>
      <c r="G181" s="184" t="s">
        <v>294</v>
      </c>
      <c r="H181" s="185">
        <v>240</v>
      </c>
      <c r="I181" s="186"/>
      <c r="J181" s="187">
        <f>ROUND(I181*H181,2)</f>
        <v>0</v>
      </c>
      <c r="K181" s="188"/>
      <c r="L181" s="39"/>
      <c r="M181" s="189" t="s">
        <v>1</v>
      </c>
      <c r="N181" s="190" t="s">
        <v>41</v>
      </c>
      <c r="O181" s="77"/>
      <c r="P181" s="191">
        <f>O181*H181</f>
        <v>0</v>
      </c>
      <c r="Q181" s="191">
        <v>0</v>
      </c>
      <c r="R181" s="191">
        <f>Q181*H181</f>
        <v>0</v>
      </c>
      <c r="S181" s="191">
        <v>0</v>
      </c>
      <c r="T181" s="19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93" t="s">
        <v>1145</v>
      </c>
      <c r="AT181" s="193" t="s">
        <v>162</v>
      </c>
      <c r="AU181" s="193" t="s">
        <v>85</v>
      </c>
      <c r="AY181" s="19" t="s">
        <v>160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19" t="s">
        <v>83</v>
      </c>
      <c r="BK181" s="194">
        <f>ROUND(I181*H181,2)</f>
        <v>0</v>
      </c>
      <c r="BL181" s="19" t="s">
        <v>1145</v>
      </c>
      <c r="BM181" s="193" t="s">
        <v>692</v>
      </c>
    </row>
    <row r="182" s="2" customFormat="1" ht="33" customHeight="1">
      <c r="A182" s="38"/>
      <c r="B182" s="180"/>
      <c r="C182" s="227" t="s">
        <v>200</v>
      </c>
      <c r="D182" s="227" t="s">
        <v>329</v>
      </c>
      <c r="E182" s="228" t="s">
        <v>1688</v>
      </c>
      <c r="F182" s="229" t="s">
        <v>1689</v>
      </c>
      <c r="G182" s="230" t="s">
        <v>294</v>
      </c>
      <c r="H182" s="231">
        <v>240</v>
      </c>
      <c r="I182" s="232"/>
      <c r="J182" s="233">
        <f>ROUND(I182*H182,2)</f>
        <v>0</v>
      </c>
      <c r="K182" s="234"/>
      <c r="L182" s="235"/>
      <c r="M182" s="236" t="s">
        <v>1</v>
      </c>
      <c r="N182" s="237" t="s">
        <v>41</v>
      </c>
      <c r="O182" s="77"/>
      <c r="P182" s="191">
        <f>O182*H182</f>
        <v>0</v>
      </c>
      <c r="Q182" s="191">
        <v>0</v>
      </c>
      <c r="R182" s="191">
        <f>Q182*H182</f>
        <v>0</v>
      </c>
      <c r="S182" s="191">
        <v>0</v>
      </c>
      <c r="T182" s="19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93" t="s">
        <v>421</v>
      </c>
      <c r="AT182" s="193" t="s">
        <v>329</v>
      </c>
      <c r="AU182" s="193" t="s">
        <v>85</v>
      </c>
      <c r="AY182" s="19" t="s">
        <v>160</v>
      </c>
      <c r="BE182" s="194">
        <f>IF(N182="základní",J182,0)</f>
        <v>0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19" t="s">
        <v>83</v>
      </c>
      <c r="BK182" s="194">
        <f>ROUND(I182*H182,2)</f>
        <v>0</v>
      </c>
      <c r="BL182" s="19" t="s">
        <v>1145</v>
      </c>
      <c r="BM182" s="193" t="s">
        <v>702</v>
      </c>
    </row>
    <row r="183" s="2" customFormat="1" ht="16.5" customHeight="1">
      <c r="A183" s="38"/>
      <c r="B183" s="180"/>
      <c r="C183" s="181" t="s">
        <v>1388</v>
      </c>
      <c r="D183" s="181" t="s">
        <v>162</v>
      </c>
      <c r="E183" s="182" t="s">
        <v>1423</v>
      </c>
      <c r="F183" s="183" t="s">
        <v>1424</v>
      </c>
      <c r="G183" s="184" t="s">
        <v>179</v>
      </c>
      <c r="H183" s="185">
        <v>7.2000000000000002</v>
      </c>
      <c r="I183" s="186"/>
      <c r="J183" s="187">
        <f>ROUND(I183*H183,2)</f>
        <v>0</v>
      </c>
      <c r="K183" s="188"/>
      <c r="L183" s="39"/>
      <c r="M183" s="189" t="s">
        <v>1</v>
      </c>
      <c r="N183" s="190" t="s">
        <v>41</v>
      </c>
      <c r="O183" s="77"/>
      <c r="P183" s="191">
        <f>O183*H183</f>
        <v>0</v>
      </c>
      <c r="Q183" s="191">
        <v>0</v>
      </c>
      <c r="R183" s="191">
        <f>Q183*H183</f>
        <v>0</v>
      </c>
      <c r="S183" s="191">
        <v>0</v>
      </c>
      <c r="T183" s="19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93" t="s">
        <v>1145</v>
      </c>
      <c r="AT183" s="193" t="s">
        <v>162</v>
      </c>
      <c r="AU183" s="193" t="s">
        <v>85</v>
      </c>
      <c r="AY183" s="19" t="s">
        <v>160</v>
      </c>
      <c r="BE183" s="194">
        <f>IF(N183="základní",J183,0)</f>
        <v>0</v>
      </c>
      <c r="BF183" s="194">
        <f>IF(N183="snížená",J183,0)</f>
        <v>0</v>
      </c>
      <c r="BG183" s="194">
        <f>IF(N183="zákl. přenesená",J183,0)</f>
        <v>0</v>
      </c>
      <c r="BH183" s="194">
        <f>IF(N183="sníž. přenesená",J183,0)</f>
        <v>0</v>
      </c>
      <c r="BI183" s="194">
        <f>IF(N183="nulová",J183,0)</f>
        <v>0</v>
      </c>
      <c r="BJ183" s="19" t="s">
        <v>83</v>
      </c>
      <c r="BK183" s="194">
        <f>ROUND(I183*H183,2)</f>
        <v>0</v>
      </c>
      <c r="BL183" s="19" t="s">
        <v>1145</v>
      </c>
      <c r="BM183" s="193" t="s">
        <v>1690</v>
      </c>
    </row>
    <row r="184" s="2" customFormat="1" ht="16.5" customHeight="1">
      <c r="A184" s="38"/>
      <c r="B184" s="180"/>
      <c r="C184" s="181" t="s">
        <v>1392</v>
      </c>
      <c r="D184" s="181" t="s">
        <v>162</v>
      </c>
      <c r="E184" s="182" t="s">
        <v>1691</v>
      </c>
      <c r="F184" s="183" t="s">
        <v>1692</v>
      </c>
      <c r="G184" s="184" t="s">
        <v>294</v>
      </c>
      <c r="H184" s="185">
        <v>156</v>
      </c>
      <c r="I184" s="186"/>
      <c r="J184" s="187">
        <f>ROUND(I184*H184,2)</f>
        <v>0</v>
      </c>
      <c r="K184" s="188"/>
      <c r="L184" s="39"/>
      <c r="M184" s="189" t="s">
        <v>1</v>
      </c>
      <c r="N184" s="190" t="s">
        <v>41</v>
      </c>
      <c r="O184" s="77"/>
      <c r="P184" s="191">
        <f>O184*H184</f>
        <v>0</v>
      </c>
      <c r="Q184" s="191">
        <v>0</v>
      </c>
      <c r="R184" s="191">
        <f>Q184*H184</f>
        <v>0</v>
      </c>
      <c r="S184" s="191">
        <v>0</v>
      </c>
      <c r="T184" s="19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93" t="s">
        <v>1145</v>
      </c>
      <c r="AT184" s="193" t="s">
        <v>162</v>
      </c>
      <c r="AU184" s="193" t="s">
        <v>85</v>
      </c>
      <c r="AY184" s="19" t="s">
        <v>160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19" t="s">
        <v>83</v>
      </c>
      <c r="BK184" s="194">
        <f>ROUND(I184*H184,2)</f>
        <v>0</v>
      </c>
      <c r="BL184" s="19" t="s">
        <v>1145</v>
      </c>
      <c r="BM184" s="193" t="s">
        <v>1693</v>
      </c>
    </row>
    <row r="185" s="2" customFormat="1" ht="24.15" customHeight="1">
      <c r="A185" s="38"/>
      <c r="B185" s="180"/>
      <c r="C185" s="181" t="s">
        <v>1546</v>
      </c>
      <c r="D185" s="181" t="s">
        <v>162</v>
      </c>
      <c r="E185" s="182" t="s">
        <v>1694</v>
      </c>
      <c r="F185" s="183" t="s">
        <v>1695</v>
      </c>
      <c r="G185" s="184" t="s">
        <v>294</v>
      </c>
      <c r="H185" s="185">
        <v>773</v>
      </c>
      <c r="I185" s="186"/>
      <c r="J185" s="187">
        <f>ROUND(I185*H185,2)</f>
        <v>0</v>
      </c>
      <c r="K185" s="188"/>
      <c r="L185" s="39"/>
      <c r="M185" s="189" t="s">
        <v>1</v>
      </c>
      <c r="N185" s="190" t="s">
        <v>41</v>
      </c>
      <c r="O185" s="77"/>
      <c r="P185" s="191">
        <f>O185*H185</f>
        <v>0</v>
      </c>
      <c r="Q185" s="191">
        <v>0</v>
      </c>
      <c r="R185" s="191">
        <f>Q185*H185</f>
        <v>0</v>
      </c>
      <c r="S185" s="191">
        <v>0</v>
      </c>
      <c r="T185" s="19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93" t="s">
        <v>1145</v>
      </c>
      <c r="AT185" s="193" t="s">
        <v>162</v>
      </c>
      <c r="AU185" s="193" t="s">
        <v>85</v>
      </c>
      <c r="AY185" s="19" t="s">
        <v>160</v>
      </c>
      <c r="BE185" s="194">
        <f>IF(N185="základní",J185,0)</f>
        <v>0</v>
      </c>
      <c r="BF185" s="194">
        <f>IF(N185="snížená",J185,0)</f>
        <v>0</v>
      </c>
      <c r="BG185" s="194">
        <f>IF(N185="zákl. přenesená",J185,0)</f>
        <v>0</v>
      </c>
      <c r="BH185" s="194">
        <f>IF(N185="sníž. přenesená",J185,0)</f>
        <v>0</v>
      </c>
      <c r="BI185" s="194">
        <f>IF(N185="nulová",J185,0)</f>
        <v>0</v>
      </c>
      <c r="BJ185" s="19" t="s">
        <v>83</v>
      </c>
      <c r="BK185" s="194">
        <f>ROUND(I185*H185,2)</f>
        <v>0</v>
      </c>
      <c r="BL185" s="19" t="s">
        <v>1145</v>
      </c>
      <c r="BM185" s="193" t="s">
        <v>1696</v>
      </c>
    </row>
    <row r="186" s="2" customFormat="1" ht="24.15" customHeight="1">
      <c r="A186" s="38"/>
      <c r="B186" s="180"/>
      <c r="C186" s="181" t="s">
        <v>1548</v>
      </c>
      <c r="D186" s="181" t="s">
        <v>162</v>
      </c>
      <c r="E186" s="182" t="s">
        <v>1697</v>
      </c>
      <c r="F186" s="183" t="s">
        <v>1698</v>
      </c>
      <c r="G186" s="184" t="s">
        <v>294</v>
      </c>
      <c r="H186" s="185">
        <v>15</v>
      </c>
      <c r="I186" s="186"/>
      <c r="J186" s="187">
        <f>ROUND(I186*H186,2)</f>
        <v>0</v>
      </c>
      <c r="K186" s="188"/>
      <c r="L186" s="39"/>
      <c r="M186" s="189" t="s">
        <v>1</v>
      </c>
      <c r="N186" s="190" t="s">
        <v>41</v>
      </c>
      <c r="O186" s="77"/>
      <c r="P186" s="191">
        <f>O186*H186</f>
        <v>0</v>
      </c>
      <c r="Q186" s="191">
        <v>0</v>
      </c>
      <c r="R186" s="191">
        <f>Q186*H186</f>
        <v>0</v>
      </c>
      <c r="S186" s="191">
        <v>0</v>
      </c>
      <c r="T186" s="19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93" t="s">
        <v>1145</v>
      </c>
      <c r="AT186" s="193" t="s">
        <v>162</v>
      </c>
      <c r="AU186" s="193" t="s">
        <v>85</v>
      </c>
      <c r="AY186" s="19" t="s">
        <v>160</v>
      </c>
      <c r="BE186" s="194">
        <f>IF(N186="základní",J186,0)</f>
        <v>0</v>
      </c>
      <c r="BF186" s="194">
        <f>IF(N186="snížená",J186,0)</f>
        <v>0</v>
      </c>
      <c r="BG186" s="194">
        <f>IF(N186="zákl. přenesená",J186,0)</f>
        <v>0</v>
      </c>
      <c r="BH186" s="194">
        <f>IF(N186="sníž. přenesená",J186,0)</f>
        <v>0</v>
      </c>
      <c r="BI186" s="194">
        <f>IF(N186="nulová",J186,0)</f>
        <v>0</v>
      </c>
      <c r="BJ186" s="19" t="s">
        <v>83</v>
      </c>
      <c r="BK186" s="194">
        <f>ROUND(I186*H186,2)</f>
        <v>0</v>
      </c>
      <c r="BL186" s="19" t="s">
        <v>1145</v>
      </c>
      <c r="BM186" s="193" t="s">
        <v>1699</v>
      </c>
    </row>
    <row r="187" s="12" customFormat="1" ht="25.92" customHeight="1">
      <c r="A187" s="12"/>
      <c r="B187" s="167"/>
      <c r="C187" s="12"/>
      <c r="D187" s="168" t="s">
        <v>75</v>
      </c>
      <c r="E187" s="169" t="s">
        <v>716</v>
      </c>
      <c r="F187" s="169" t="s">
        <v>717</v>
      </c>
      <c r="G187" s="12"/>
      <c r="H187" s="12"/>
      <c r="I187" s="170"/>
      <c r="J187" s="171">
        <f>BK187</f>
        <v>0</v>
      </c>
      <c r="K187" s="12"/>
      <c r="L187" s="167"/>
      <c r="M187" s="172"/>
      <c r="N187" s="173"/>
      <c r="O187" s="173"/>
      <c r="P187" s="174">
        <f>P188</f>
        <v>0</v>
      </c>
      <c r="Q187" s="173"/>
      <c r="R187" s="174">
        <f>R188</f>
        <v>0</v>
      </c>
      <c r="S187" s="173"/>
      <c r="T187" s="175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68" t="s">
        <v>85</v>
      </c>
      <c r="AT187" s="176" t="s">
        <v>75</v>
      </c>
      <c r="AU187" s="176" t="s">
        <v>76</v>
      </c>
      <c r="AY187" s="168" t="s">
        <v>160</v>
      </c>
      <c r="BK187" s="177">
        <f>BK188</f>
        <v>0</v>
      </c>
    </row>
    <row r="188" s="12" customFormat="1" ht="22.8" customHeight="1">
      <c r="A188" s="12"/>
      <c r="B188" s="167"/>
      <c r="C188" s="12"/>
      <c r="D188" s="168" t="s">
        <v>75</v>
      </c>
      <c r="E188" s="178" t="s">
        <v>1700</v>
      </c>
      <c r="F188" s="178" t="s">
        <v>1701</v>
      </c>
      <c r="G188" s="12"/>
      <c r="H188" s="12"/>
      <c r="I188" s="170"/>
      <c r="J188" s="179">
        <f>BK188</f>
        <v>0</v>
      </c>
      <c r="K188" s="12"/>
      <c r="L188" s="167"/>
      <c r="M188" s="172"/>
      <c r="N188" s="173"/>
      <c r="O188" s="173"/>
      <c r="P188" s="174">
        <f>SUM(P189:P197)</f>
        <v>0</v>
      </c>
      <c r="Q188" s="173"/>
      <c r="R188" s="174">
        <f>SUM(R189:R197)</f>
        <v>0</v>
      </c>
      <c r="S188" s="173"/>
      <c r="T188" s="175">
        <f>SUM(T189:T197)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68" t="s">
        <v>85</v>
      </c>
      <c r="AT188" s="176" t="s">
        <v>75</v>
      </c>
      <c r="AU188" s="176" t="s">
        <v>83</v>
      </c>
      <c r="AY188" s="168" t="s">
        <v>160</v>
      </c>
      <c r="BK188" s="177">
        <f>SUM(BK189:BK197)</f>
        <v>0</v>
      </c>
    </row>
    <row r="189" s="2" customFormat="1" ht="24.15" customHeight="1">
      <c r="A189" s="38"/>
      <c r="B189" s="180"/>
      <c r="C189" s="181" t="s">
        <v>1550</v>
      </c>
      <c r="D189" s="181" t="s">
        <v>162</v>
      </c>
      <c r="E189" s="182" t="s">
        <v>1702</v>
      </c>
      <c r="F189" s="183" t="s">
        <v>1703</v>
      </c>
      <c r="G189" s="184" t="s">
        <v>294</v>
      </c>
      <c r="H189" s="185">
        <v>1618</v>
      </c>
      <c r="I189" s="186"/>
      <c r="J189" s="187">
        <f>ROUND(I189*H189,2)</f>
        <v>0</v>
      </c>
      <c r="K189" s="188"/>
      <c r="L189" s="39"/>
      <c r="M189" s="189" t="s">
        <v>1</v>
      </c>
      <c r="N189" s="190" t="s">
        <v>41</v>
      </c>
      <c r="O189" s="77"/>
      <c r="P189" s="191">
        <f>O189*H189</f>
        <v>0</v>
      </c>
      <c r="Q189" s="191">
        <v>0</v>
      </c>
      <c r="R189" s="191">
        <f>Q189*H189</f>
        <v>0</v>
      </c>
      <c r="S189" s="191">
        <v>0</v>
      </c>
      <c r="T189" s="19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93" t="s">
        <v>561</v>
      </c>
      <c r="AT189" s="193" t="s">
        <v>162</v>
      </c>
      <c r="AU189" s="193" t="s">
        <v>85</v>
      </c>
      <c r="AY189" s="19" t="s">
        <v>160</v>
      </c>
      <c r="BE189" s="194">
        <f>IF(N189="základní",J189,0)</f>
        <v>0</v>
      </c>
      <c r="BF189" s="194">
        <f>IF(N189="snížená",J189,0)</f>
        <v>0</v>
      </c>
      <c r="BG189" s="194">
        <f>IF(N189="zákl. přenesená",J189,0)</f>
        <v>0</v>
      </c>
      <c r="BH189" s="194">
        <f>IF(N189="sníž. přenesená",J189,0)</f>
        <v>0</v>
      </c>
      <c r="BI189" s="194">
        <f>IF(N189="nulová",J189,0)</f>
        <v>0</v>
      </c>
      <c r="BJ189" s="19" t="s">
        <v>83</v>
      </c>
      <c r="BK189" s="194">
        <f>ROUND(I189*H189,2)</f>
        <v>0</v>
      </c>
      <c r="BL189" s="19" t="s">
        <v>561</v>
      </c>
      <c r="BM189" s="193" t="s">
        <v>1704</v>
      </c>
    </row>
    <row r="190" s="2" customFormat="1" ht="24.15" customHeight="1">
      <c r="A190" s="38"/>
      <c r="B190" s="180"/>
      <c r="C190" s="227" t="s">
        <v>320</v>
      </c>
      <c r="D190" s="227" t="s">
        <v>329</v>
      </c>
      <c r="E190" s="228" t="s">
        <v>1705</v>
      </c>
      <c r="F190" s="229" t="s">
        <v>1706</v>
      </c>
      <c r="G190" s="230" t="s">
        <v>294</v>
      </c>
      <c r="H190" s="231">
        <v>1618</v>
      </c>
      <c r="I190" s="232"/>
      <c r="J190" s="233">
        <f>ROUND(I190*H190,2)</f>
        <v>0</v>
      </c>
      <c r="K190" s="234"/>
      <c r="L190" s="235"/>
      <c r="M190" s="236" t="s">
        <v>1</v>
      </c>
      <c r="N190" s="237" t="s">
        <v>41</v>
      </c>
      <c r="O190" s="77"/>
      <c r="P190" s="191">
        <f>O190*H190</f>
        <v>0</v>
      </c>
      <c r="Q190" s="191">
        <v>0</v>
      </c>
      <c r="R190" s="191">
        <f>Q190*H190</f>
        <v>0</v>
      </c>
      <c r="S190" s="191">
        <v>0</v>
      </c>
      <c r="T190" s="19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93" t="s">
        <v>241</v>
      </c>
      <c r="AT190" s="193" t="s">
        <v>329</v>
      </c>
      <c r="AU190" s="193" t="s">
        <v>85</v>
      </c>
      <c r="AY190" s="19" t="s">
        <v>160</v>
      </c>
      <c r="BE190" s="194">
        <f>IF(N190="základní",J190,0)</f>
        <v>0</v>
      </c>
      <c r="BF190" s="194">
        <f>IF(N190="snížená",J190,0)</f>
        <v>0</v>
      </c>
      <c r="BG190" s="194">
        <f>IF(N190="zákl. přenesená",J190,0)</f>
        <v>0</v>
      </c>
      <c r="BH190" s="194">
        <f>IF(N190="sníž. přenesená",J190,0)</f>
        <v>0</v>
      </c>
      <c r="BI190" s="194">
        <f>IF(N190="nulová",J190,0)</f>
        <v>0</v>
      </c>
      <c r="BJ190" s="19" t="s">
        <v>83</v>
      </c>
      <c r="BK190" s="194">
        <f>ROUND(I190*H190,2)</f>
        <v>0</v>
      </c>
      <c r="BL190" s="19" t="s">
        <v>561</v>
      </c>
      <c r="BM190" s="193" t="s">
        <v>1707</v>
      </c>
    </row>
    <row r="191" s="2" customFormat="1" ht="24.15" customHeight="1">
      <c r="A191" s="38"/>
      <c r="B191" s="180"/>
      <c r="C191" s="181" t="s">
        <v>1553</v>
      </c>
      <c r="D191" s="181" t="s">
        <v>162</v>
      </c>
      <c r="E191" s="182" t="s">
        <v>1708</v>
      </c>
      <c r="F191" s="183" t="s">
        <v>1709</v>
      </c>
      <c r="G191" s="184" t="s">
        <v>261</v>
      </c>
      <c r="H191" s="185">
        <v>6</v>
      </c>
      <c r="I191" s="186"/>
      <c r="J191" s="187">
        <f>ROUND(I191*H191,2)</f>
        <v>0</v>
      </c>
      <c r="K191" s="188"/>
      <c r="L191" s="39"/>
      <c r="M191" s="189" t="s">
        <v>1</v>
      </c>
      <c r="N191" s="190" t="s">
        <v>41</v>
      </c>
      <c r="O191" s="77"/>
      <c r="P191" s="191">
        <f>O191*H191</f>
        <v>0</v>
      </c>
      <c r="Q191" s="191">
        <v>0</v>
      </c>
      <c r="R191" s="191">
        <f>Q191*H191</f>
        <v>0</v>
      </c>
      <c r="S191" s="191">
        <v>0</v>
      </c>
      <c r="T191" s="19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93" t="s">
        <v>561</v>
      </c>
      <c r="AT191" s="193" t="s">
        <v>162</v>
      </c>
      <c r="AU191" s="193" t="s">
        <v>85</v>
      </c>
      <c r="AY191" s="19" t="s">
        <v>160</v>
      </c>
      <c r="BE191" s="194">
        <f>IF(N191="základní",J191,0)</f>
        <v>0</v>
      </c>
      <c r="BF191" s="194">
        <f>IF(N191="snížená",J191,0)</f>
        <v>0</v>
      </c>
      <c r="BG191" s="194">
        <f>IF(N191="zákl. přenesená",J191,0)</f>
        <v>0</v>
      </c>
      <c r="BH191" s="194">
        <f>IF(N191="sníž. přenesená",J191,0)</f>
        <v>0</v>
      </c>
      <c r="BI191" s="194">
        <f>IF(N191="nulová",J191,0)</f>
        <v>0</v>
      </c>
      <c r="BJ191" s="19" t="s">
        <v>83</v>
      </c>
      <c r="BK191" s="194">
        <f>ROUND(I191*H191,2)</f>
        <v>0</v>
      </c>
      <c r="BL191" s="19" t="s">
        <v>561</v>
      </c>
      <c r="BM191" s="193" t="s">
        <v>1710</v>
      </c>
    </row>
    <row r="192" s="2" customFormat="1" ht="16.5" customHeight="1">
      <c r="A192" s="38"/>
      <c r="B192" s="180"/>
      <c r="C192" s="227" t="s">
        <v>324</v>
      </c>
      <c r="D192" s="227" t="s">
        <v>329</v>
      </c>
      <c r="E192" s="228" t="s">
        <v>1711</v>
      </c>
      <c r="F192" s="229" t="s">
        <v>1712</v>
      </c>
      <c r="G192" s="230" t="s">
        <v>1608</v>
      </c>
      <c r="H192" s="231">
        <v>6</v>
      </c>
      <c r="I192" s="232"/>
      <c r="J192" s="233">
        <f>ROUND(I192*H192,2)</f>
        <v>0</v>
      </c>
      <c r="K192" s="234"/>
      <c r="L192" s="235"/>
      <c r="M192" s="236" t="s">
        <v>1</v>
      </c>
      <c r="N192" s="237" t="s">
        <v>41</v>
      </c>
      <c r="O192" s="77"/>
      <c r="P192" s="191">
        <f>O192*H192</f>
        <v>0</v>
      </c>
      <c r="Q192" s="191">
        <v>0</v>
      </c>
      <c r="R192" s="191">
        <f>Q192*H192</f>
        <v>0</v>
      </c>
      <c r="S192" s="191">
        <v>0</v>
      </c>
      <c r="T192" s="19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93" t="s">
        <v>241</v>
      </c>
      <c r="AT192" s="193" t="s">
        <v>329</v>
      </c>
      <c r="AU192" s="193" t="s">
        <v>85</v>
      </c>
      <c r="AY192" s="19" t="s">
        <v>160</v>
      </c>
      <c r="BE192" s="194">
        <f>IF(N192="základní",J192,0)</f>
        <v>0</v>
      </c>
      <c r="BF192" s="194">
        <f>IF(N192="snížená",J192,0)</f>
        <v>0</v>
      </c>
      <c r="BG192" s="194">
        <f>IF(N192="zákl. přenesená",J192,0)</f>
        <v>0</v>
      </c>
      <c r="BH192" s="194">
        <f>IF(N192="sníž. přenesená",J192,0)</f>
        <v>0</v>
      </c>
      <c r="BI192" s="194">
        <f>IF(N192="nulová",J192,0)</f>
        <v>0</v>
      </c>
      <c r="BJ192" s="19" t="s">
        <v>83</v>
      </c>
      <c r="BK192" s="194">
        <f>ROUND(I192*H192,2)</f>
        <v>0</v>
      </c>
      <c r="BL192" s="19" t="s">
        <v>561</v>
      </c>
      <c r="BM192" s="193" t="s">
        <v>1713</v>
      </c>
    </row>
    <row r="193" s="2" customFormat="1" ht="24.15" customHeight="1">
      <c r="A193" s="38"/>
      <c r="B193" s="180"/>
      <c r="C193" s="181" t="s">
        <v>1562</v>
      </c>
      <c r="D193" s="181" t="s">
        <v>162</v>
      </c>
      <c r="E193" s="182" t="s">
        <v>1714</v>
      </c>
      <c r="F193" s="183" t="s">
        <v>1715</v>
      </c>
      <c r="G193" s="184" t="s">
        <v>261</v>
      </c>
      <c r="H193" s="185">
        <v>6</v>
      </c>
      <c r="I193" s="186"/>
      <c r="J193" s="187">
        <f>ROUND(I193*H193,2)</f>
        <v>0</v>
      </c>
      <c r="K193" s="188"/>
      <c r="L193" s="39"/>
      <c r="M193" s="189" t="s">
        <v>1</v>
      </c>
      <c r="N193" s="190" t="s">
        <v>41</v>
      </c>
      <c r="O193" s="77"/>
      <c r="P193" s="191">
        <f>O193*H193</f>
        <v>0</v>
      </c>
      <c r="Q193" s="191">
        <v>0</v>
      </c>
      <c r="R193" s="191">
        <f>Q193*H193</f>
        <v>0</v>
      </c>
      <c r="S193" s="191">
        <v>0</v>
      </c>
      <c r="T193" s="192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93" t="s">
        <v>561</v>
      </c>
      <c r="AT193" s="193" t="s">
        <v>162</v>
      </c>
      <c r="AU193" s="193" t="s">
        <v>85</v>
      </c>
      <c r="AY193" s="19" t="s">
        <v>160</v>
      </c>
      <c r="BE193" s="194">
        <f>IF(N193="základní",J193,0)</f>
        <v>0</v>
      </c>
      <c r="BF193" s="194">
        <f>IF(N193="snížená",J193,0)</f>
        <v>0</v>
      </c>
      <c r="BG193" s="194">
        <f>IF(N193="zákl. přenesená",J193,0)</f>
        <v>0</v>
      </c>
      <c r="BH193" s="194">
        <f>IF(N193="sníž. přenesená",J193,0)</f>
        <v>0</v>
      </c>
      <c r="BI193" s="194">
        <f>IF(N193="nulová",J193,0)</f>
        <v>0</v>
      </c>
      <c r="BJ193" s="19" t="s">
        <v>83</v>
      </c>
      <c r="BK193" s="194">
        <f>ROUND(I193*H193,2)</f>
        <v>0</v>
      </c>
      <c r="BL193" s="19" t="s">
        <v>561</v>
      </c>
      <c r="BM193" s="193" t="s">
        <v>1716</v>
      </c>
    </row>
    <row r="194" s="2" customFormat="1" ht="24.15" customHeight="1">
      <c r="A194" s="38"/>
      <c r="B194" s="180"/>
      <c r="C194" s="227" t="s">
        <v>1566</v>
      </c>
      <c r="D194" s="227" t="s">
        <v>329</v>
      </c>
      <c r="E194" s="228" t="s">
        <v>1717</v>
      </c>
      <c r="F194" s="229" t="s">
        <v>1718</v>
      </c>
      <c r="G194" s="230" t="s">
        <v>261</v>
      </c>
      <c r="H194" s="231">
        <v>6</v>
      </c>
      <c r="I194" s="232"/>
      <c r="J194" s="233">
        <f>ROUND(I194*H194,2)</f>
        <v>0</v>
      </c>
      <c r="K194" s="234"/>
      <c r="L194" s="235"/>
      <c r="M194" s="236" t="s">
        <v>1</v>
      </c>
      <c r="N194" s="237" t="s">
        <v>41</v>
      </c>
      <c r="O194" s="77"/>
      <c r="P194" s="191">
        <f>O194*H194</f>
        <v>0</v>
      </c>
      <c r="Q194" s="191">
        <v>0</v>
      </c>
      <c r="R194" s="191">
        <f>Q194*H194</f>
        <v>0</v>
      </c>
      <c r="S194" s="191">
        <v>0</v>
      </c>
      <c r="T194" s="19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93" t="s">
        <v>241</v>
      </c>
      <c r="AT194" s="193" t="s">
        <v>329</v>
      </c>
      <c r="AU194" s="193" t="s">
        <v>85</v>
      </c>
      <c r="AY194" s="19" t="s">
        <v>160</v>
      </c>
      <c r="BE194" s="194">
        <f>IF(N194="základní",J194,0)</f>
        <v>0</v>
      </c>
      <c r="BF194" s="194">
        <f>IF(N194="snížená",J194,0)</f>
        <v>0</v>
      </c>
      <c r="BG194" s="194">
        <f>IF(N194="zákl. přenesená",J194,0)</f>
        <v>0</v>
      </c>
      <c r="BH194" s="194">
        <f>IF(N194="sníž. přenesená",J194,0)</f>
        <v>0</v>
      </c>
      <c r="BI194" s="194">
        <f>IF(N194="nulová",J194,0)</f>
        <v>0</v>
      </c>
      <c r="BJ194" s="19" t="s">
        <v>83</v>
      </c>
      <c r="BK194" s="194">
        <f>ROUND(I194*H194,2)</f>
        <v>0</v>
      </c>
      <c r="BL194" s="19" t="s">
        <v>561</v>
      </c>
      <c r="BM194" s="193" t="s">
        <v>1719</v>
      </c>
    </row>
    <row r="195" s="2" customFormat="1" ht="24.15" customHeight="1">
      <c r="A195" s="38"/>
      <c r="B195" s="180"/>
      <c r="C195" s="181" t="s">
        <v>1720</v>
      </c>
      <c r="D195" s="181" t="s">
        <v>162</v>
      </c>
      <c r="E195" s="182" t="s">
        <v>1721</v>
      </c>
      <c r="F195" s="183" t="s">
        <v>1722</v>
      </c>
      <c r="G195" s="184" t="s">
        <v>261</v>
      </c>
      <c r="H195" s="185">
        <v>4</v>
      </c>
      <c r="I195" s="186"/>
      <c r="J195" s="187">
        <f>ROUND(I195*H195,2)</f>
        <v>0</v>
      </c>
      <c r="K195" s="188"/>
      <c r="L195" s="39"/>
      <c r="M195" s="189" t="s">
        <v>1</v>
      </c>
      <c r="N195" s="190" t="s">
        <v>41</v>
      </c>
      <c r="O195" s="77"/>
      <c r="P195" s="191">
        <f>O195*H195</f>
        <v>0</v>
      </c>
      <c r="Q195" s="191">
        <v>0</v>
      </c>
      <c r="R195" s="191">
        <f>Q195*H195</f>
        <v>0</v>
      </c>
      <c r="S195" s="191">
        <v>0</v>
      </c>
      <c r="T195" s="192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93" t="s">
        <v>561</v>
      </c>
      <c r="AT195" s="193" t="s">
        <v>162</v>
      </c>
      <c r="AU195" s="193" t="s">
        <v>85</v>
      </c>
      <c r="AY195" s="19" t="s">
        <v>160</v>
      </c>
      <c r="BE195" s="194">
        <f>IF(N195="základní",J195,0)</f>
        <v>0</v>
      </c>
      <c r="BF195" s="194">
        <f>IF(N195="snížená",J195,0)</f>
        <v>0</v>
      </c>
      <c r="BG195" s="194">
        <f>IF(N195="zákl. přenesená",J195,0)</f>
        <v>0</v>
      </c>
      <c r="BH195" s="194">
        <f>IF(N195="sníž. přenesená",J195,0)</f>
        <v>0</v>
      </c>
      <c r="BI195" s="194">
        <f>IF(N195="nulová",J195,0)</f>
        <v>0</v>
      </c>
      <c r="BJ195" s="19" t="s">
        <v>83</v>
      </c>
      <c r="BK195" s="194">
        <f>ROUND(I195*H195,2)</f>
        <v>0</v>
      </c>
      <c r="BL195" s="19" t="s">
        <v>561</v>
      </c>
      <c r="BM195" s="193" t="s">
        <v>1723</v>
      </c>
    </row>
    <row r="196" s="2" customFormat="1" ht="21.75" customHeight="1">
      <c r="A196" s="38"/>
      <c r="B196" s="180"/>
      <c r="C196" s="227" t="s">
        <v>1639</v>
      </c>
      <c r="D196" s="227" t="s">
        <v>329</v>
      </c>
      <c r="E196" s="228" t="s">
        <v>1724</v>
      </c>
      <c r="F196" s="229" t="s">
        <v>1725</v>
      </c>
      <c r="G196" s="230" t="s">
        <v>261</v>
      </c>
      <c r="H196" s="231">
        <v>4</v>
      </c>
      <c r="I196" s="232"/>
      <c r="J196" s="233">
        <f>ROUND(I196*H196,2)</f>
        <v>0</v>
      </c>
      <c r="K196" s="234"/>
      <c r="L196" s="235"/>
      <c r="M196" s="236" t="s">
        <v>1</v>
      </c>
      <c r="N196" s="237" t="s">
        <v>41</v>
      </c>
      <c r="O196" s="77"/>
      <c r="P196" s="191">
        <f>O196*H196</f>
        <v>0</v>
      </c>
      <c r="Q196" s="191">
        <v>0</v>
      </c>
      <c r="R196" s="191">
        <f>Q196*H196</f>
        <v>0</v>
      </c>
      <c r="S196" s="191">
        <v>0</v>
      </c>
      <c r="T196" s="19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93" t="s">
        <v>241</v>
      </c>
      <c r="AT196" s="193" t="s">
        <v>329</v>
      </c>
      <c r="AU196" s="193" t="s">
        <v>85</v>
      </c>
      <c r="AY196" s="19" t="s">
        <v>160</v>
      </c>
      <c r="BE196" s="194">
        <f>IF(N196="základní",J196,0)</f>
        <v>0</v>
      </c>
      <c r="BF196" s="194">
        <f>IF(N196="snížená",J196,0)</f>
        <v>0</v>
      </c>
      <c r="BG196" s="194">
        <f>IF(N196="zákl. přenesená",J196,0)</f>
        <v>0</v>
      </c>
      <c r="BH196" s="194">
        <f>IF(N196="sníž. přenesená",J196,0)</f>
        <v>0</v>
      </c>
      <c r="BI196" s="194">
        <f>IF(N196="nulová",J196,0)</f>
        <v>0</v>
      </c>
      <c r="BJ196" s="19" t="s">
        <v>83</v>
      </c>
      <c r="BK196" s="194">
        <f>ROUND(I196*H196,2)</f>
        <v>0</v>
      </c>
      <c r="BL196" s="19" t="s">
        <v>561</v>
      </c>
      <c r="BM196" s="193" t="s">
        <v>1726</v>
      </c>
    </row>
    <row r="197" s="2" customFormat="1" ht="21.75" customHeight="1">
      <c r="A197" s="38"/>
      <c r="B197" s="180"/>
      <c r="C197" s="181" t="s">
        <v>1727</v>
      </c>
      <c r="D197" s="181" t="s">
        <v>162</v>
      </c>
      <c r="E197" s="182" t="s">
        <v>1728</v>
      </c>
      <c r="F197" s="183" t="s">
        <v>1729</v>
      </c>
      <c r="G197" s="184" t="s">
        <v>261</v>
      </c>
      <c r="H197" s="185">
        <v>1</v>
      </c>
      <c r="I197" s="186"/>
      <c r="J197" s="187">
        <f>ROUND(I197*H197,2)</f>
        <v>0</v>
      </c>
      <c r="K197" s="188"/>
      <c r="L197" s="39"/>
      <c r="M197" s="189" t="s">
        <v>1</v>
      </c>
      <c r="N197" s="190" t="s">
        <v>41</v>
      </c>
      <c r="O197" s="77"/>
      <c r="P197" s="191">
        <f>O197*H197</f>
        <v>0</v>
      </c>
      <c r="Q197" s="191">
        <v>0</v>
      </c>
      <c r="R197" s="191">
        <f>Q197*H197</f>
        <v>0</v>
      </c>
      <c r="S197" s="191">
        <v>0</v>
      </c>
      <c r="T197" s="19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93" t="s">
        <v>561</v>
      </c>
      <c r="AT197" s="193" t="s">
        <v>162</v>
      </c>
      <c r="AU197" s="193" t="s">
        <v>85</v>
      </c>
      <c r="AY197" s="19" t="s">
        <v>160</v>
      </c>
      <c r="BE197" s="194">
        <f>IF(N197="základní",J197,0)</f>
        <v>0</v>
      </c>
      <c r="BF197" s="194">
        <f>IF(N197="snížená",J197,0)</f>
        <v>0</v>
      </c>
      <c r="BG197" s="194">
        <f>IF(N197="zákl. přenesená",J197,0)</f>
        <v>0</v>
      </c>
      <c r="BH197" s="194">
        <f>IF(N197="sníž. přenesená",J197,0)</f>
        <v>0</v>
      </c>
      <c r="BI197" s="194">
        <f>IF(N197="nulová",J197,0)</f>
        <v>0</v>
      </c>
      <c r="BJ197" s="19" t="s">
        <v>83</v>
      </c>
      <c r="BK197" s="194">
        <f>ROUND(I197*H197,2)</f>
        <v>0</v>
      </c>
      <c r="BL197" s="19" t="s">
        <v>561</v>
      </c>
      <c r="BM197" s="193" t="s">
        <v>1730</v>
      </c>
    </row>
    <row r="198" s="12" customFormat="1" ht="25.92" customHeight="1">
      <c r="A198" s="12"/>
      <c r="B198" s="167"/>
      <c r="C198" s="12"/>
      <c r="D198" s="168" t="s">
        <v>75</v>
      </c>
      <c r="E198" s="169" t="s">
        <v>110</v>
      </c>
      <c r="F198" s="169" t="s">
        <v>111</v>
      </c>
      <c r="G198" s="12"/>
      <c r="H198" s="12"/>
      <c r="I198" s="170"/>
      <c r="J198" s="171">
        <f>BK198</f>
        <v>0</v>
      </c>
      <c r="K198" s="12"/>
      <c r="L198" s="167"/>
      <c r="M198" s="172"/>
      <c r="N198" s="173"/>
      <c r="O198" s="173"/>
      <c r="P198" s="174">
        <f>P199</f>
        <v>0</v>
      </c>
      <c r="Q198" s="173"/>
      <c r="R198" s="174">
        <f>R199</f>
        <v>0</v>
      </c>
      <c r="S198" s="173"/>
      <c r="T198" s="175">
        <f>T199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68" t="s">
        <v>318</v>
      </c>
      <c r="AT198" s="176" t="s">
        <v>75</v>
      </c>
      <c r="AU198" s="176" t="s">
        <v>76</v>
      </c>
      <c r="AY198" s="168" t="s">
        <v>160</v>
      </c>
      <c r="BK198" s="177">
        <f>BK199</f>
        <v>0</v>
      </c>
    </row>
    <row r="199" s="12" customFormat="1" ht="22.8" customHeight="1">
      <c r="A199" s="12"/>
      <c r="B199" s="167"/>
      <c r="C199" s="12"/>
      <c r="D199" s="168" t="s">
        <v>75</v>
      </c>
      <c r="E199" s="178" t="s">
        <v>1731</v>
      </c>
      <c r="F199" s="178" t="s">
        <v>1732</v>
      </c>
      <c r="G199" s="12"/>
      <c r="H199" s="12"/>
      <c r="I199" s="170"/>
      <c r="J199" s="179">
        <f>BK199</f>
        <v>0</v>
      </c>
      <c r="K199" s="12"/>
      <c r="L199" s="167"/>
      <c r="M199" s="172"/>
      <c r="N199" s="173"/>
      <c r="O199" s="173"/>
      <c r="P199" s="174">
        <f>SUM(P200:P205)</f>
        <v>0</v>
      </c>
      <c r="Q199" s="173"/>
      <c r="R199" s="174">
        <f>SUM(R200:R205)</f>
        <v>0</v>
      </c>
      <c r="S199" s="173"/>
      <c r="T199" s="175">
        <f>SUM(T200:T205)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68" t="s">
        <v>318</v>
      </c>
      <c r="AT199" s="176" t="s">
        <v>75</v>
      </c>
      <c r="AU199" s="176" t="s">
        <v>83</v>
      </c>
      <c r="AY199" s="168" t="s">
        <v>160</v>
      </c>
      <c r="BK199" s="177">
        <f>SUM(BK200:BK205)</f>
        <v>0</v>
      </c>
    </row>
    <row r="200" s="2" customFormat="1" ht="24.15" customHeight="1">
      <c r="A200" s="38"/>
      <c r="B200" s="180"/>
      <c r="C200" s="181" t="s">
        <v>1145</v>
      </c>
      <c r="D200" s="181" t="s">
        <v>162</v>
      </c>
      <c r="E200" s="182" t="s">
        <v>1733</v>
      </c>
      <c r="F200" s="183" t="s">
        <v>1734</v>
      </c>
      <c r="G200" s="184" t="s">
        <v>261</v>
      </c>
      <c r="H200" s="185">
        <v>1</v>
      </c>
      <c r="I200" s="186"/>
      <c r="J200" s="187">
        <f>ROUND(I200*H200,2)</f>
        <v>0</v>
      </c>
      <c r="K200" s="188"/>
      <c r="L200" s="39"/>
      <c r="M200" s="189" t="s">
        <v>1</v>
      </c>
      <c r="N200" s="190" t="s">
        <v>41</v>
      </c>
      <c r="O200" s="77"/>
      <c r="P200" s="191">
        <f>O200*H200</f>
        <v>0</v>
      </c>
      <c r="Q200" s="191">
        <v>0</v>
      </c>
      <c r="R200" s="191">
        <f>Q200*H200</f>
        <v>0</v>
      </c>
      <c r="S200" s="191">
        <v>0</v>
      </c>
      <c r="T200" s="192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93" t="s">
        <v>166</v>
      </c>
      <c r="AT200" s="193" t="s">
        <v>162</v>
      </c>
      <c r="AU200" s="193" t="s">
        <v>85</v>
      </c>
      <c r="AY200" s="19" t="s">
        <v>160</v>
      </c>
      <c r="BE200" s="194">
        <f>IF(N200="základní",J200,0)</f>
        <v>0</v>
      </c>
      <c r="BF200" s="194">
        <f>IF(N200="snížená",J200,0)</f>
        <v>0</v>
      </c>
      <c r="BG200" s="194">
        <f>IF(N200="zákl. přenesená",J200,0)</f>
        <v>0</v>
      </c>
      <c r="BH200" s="194">
        <f>IF(N200="sníž. přenesená",J200,0)</f>
        <v>0</v>
      </c>
      <c r="BI200" s="194">
        <f>IF(N200="nulová",J200,0)</f>
        <v>0</v>
      </c>
      <c r="BJ200" s="19" t="s">
        <v>83</v>
      </c>
      <c r="BK200" s="194">
        <f>ROUND(I200*H200,2)</f>
        <v>0</v>
      </c>
      <c r="BL200" s="19" t="s">
        <v>166</v>
      </c>
      <c r="BM200" s="193" t="s">
        <v>1169</v>
      </c>
    </row>
    <row r="201" s="2" customFormat="1" ht="16.5" customHeight="1">
      <c r="A201" s="38"/>
      <c r="B201" s="180"/>
      <c r="C201" s="181" t="s">
        <v>1735</v>
      </c>
      <c r="D201" s="181" t="s">
        <v>162</v>
      </c>
      <c r="E201" s="182" t="s">
        <v>1736</v>
      </c>
      <c r="F201" s="183" t="s">
        <v>1737</v>
      </c>
      <c r="G201" s="184" t="s">
        <v>261</v>
      </c>
      <c r="H201" s="185">
        <v>1</v>
      </c>
      <c r="I201" s="186"/>
      <c r="J201" s="187">
        <f>ROUND(I201*H201,2)</f>
        <v>0</v>
      </c>
      <c r="K201" s="188"/>
      <c r="L201" s="39"/>
      <c r="M201" s="189" t="s">
        <v>1</v>
      </c>
      <c r="N201" s="190" t="s">
        <v>41</v>
      </c>
      <c r="O201" s="77"/>
      <c r="P201" s="191">
        <f>O201*H201</f>
        <v>0</v>
      </c>
      <c r="Q201" s="191">
        <v>0</v>
      </c>
      <c r="R201" s="191">
        <f>Q201*H201</f>
        <v>0</v>
      </c>
      <c r="S201" s="191">
        <v>0</v>
      </c>
      <c r="T201" s="19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93" t="s">
        <v>166</v>
      </c>
      <c r="AT201" s="193" t="s">
        <v>162</v>
      </c>
      <c r="AU201" s="193" t="s">
        <v>85</v>
      </c>
      <c r="AY201" s="19" t="s">
        <v>160</v>
      </c>
      <c r="BE201" s="194">
        <f>IF(N201="základní",J201,0)</f>
        <v>0</v>
      </c>
      <c r="BF201" s="194">
        <f>IF(N201="snížená",J201,0)</f>
        <v>0</v>
      </c>
      <c r="BG201" s="194">
        <f>IF(N201="zákl. přenesená",J201,0)</f>
        <v>0</v>
      </c>
      <c r="BH201" s="194">
        <f>IF(N201="sníž. přenesená",J201,0)</f>
        <v>0</v>
      </c>
      <c r="BI201" s="194">
        <f>IF(N201="nulová",J201,0)</f>
        <v>0</v>
      </c>
      <c r="BJ201" s="19" t="s">
        <v>83</v>
      </c>
      <c r="BK201" s="194">
        <f>ROUND(I201*H201,2)</f>
        <v>0</v>
      </c>
      <c r="BL201" s="19" t="s">
        <v>166</v>
      </c>
      <c r="BM201" s="193" t="s">
        <v>1738</v>
      </c>
    </row>
    <row r="202" s="2" customFormat="1" ht="16.5" customHeight="1">
      <c r="A202" s="38"/>
      <c r="B202" s="180"/>
      <c r="C202" s="181" t="s">
        <v>1644</v>
      </c>
      <c r="D202" s="181" t="s">
        <v>162</v>
      </c>
      <c r="E202" s="182" t="s">
        <v>1559</v>
      </c>
      <c r="F202" s="183" t="s">
        <v>1560</v>
      </c>
      <c r="G202" s="184" t="s">
        <v>261</v>
      </c>
      <c r="H202" s="185">
        <v>1</v>
      </c>
      <c r="I202" s="186"/>
      <c r="J202" s="187">
        <f>ROUND(I202*H202,2)</f>
        <v>0</v>
      </c>
      <c r="K202" s="188"/>
      <c r="L202" s="39"/>
      <c r="M202" s="189" t="s">
        <v>1</v>
      </c>
      <c r="N202" s="190" t="s">
        <v>41</v>
      </c>
      <c r="O202" s="77"/>
      <c r="P202" s="191">
        <f>O202*H202</f>
        <v>0</v>
      </c>
      <c r="Q202" s="191">
        <v>0</v>
      </c>
      <c r="R202" s="191">
        <f>Q202*H202</f>
        <v>0</v>
      </c>
      <c r="S202" s="191">
        <v>0</v>
      </c>
      <c r="T202" s="19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93" t="s">
        <v>166</v>
      </c>
      <c r="AT202" s="193" t="s">
        <v>162</v>
      </c>
      <c r="AU202" s="193" t="s">
        <v>85</v>
      </c>
      <c r="AY202" s="19" t="s">
        <v>160</v>
      </c>
      <c r="BE202" s="194">
        <f>IF(N202="základní",J202,0)</f>
        <v>0</v>
      </c>
      <c r="BF202" s="194">
        <f>IF(N202="snížená",J202,0)</f>
        <v>0</v>
      </c>
      <c r="BG202" s="194">
        <f>IF(N202="zákl. přenesená",J202,0)</f>
        <v>0</v>
      </c>
      <c r="BH202" s="194">
        <f>IF(N202="sníž. přenesená",J202,0)</f>
        <v>0</v>
      </c>
      <c r="BI202" s="194">
        <f>IF(N202="nulová",J202,0)</f>
        <v>0</v>
      </c>
      <c r="BJ202" s="19" t="s">
        <v>83</v>
      </c>
      <c r="BK202" s="194">
        <f>ROUND(I202*H202,2)</f>
        <v>0</v>
      </c>
      <c r="BL202" s="19" t="s">
        <v>166</v>
      </c>
      <c r="BM202" s="193" t="s">
        <v>970</v>
      </c>
    </row>
    <row r="203" s="2" customFormat="1" ht="16.5" customHeight="1">
      <c r="A203" s="38"/>
      <c r="B203" s="180"/>
      <c r="C203" s="181" t="s">
        <v>1739</v>
      </c>
      <c r="D203" s="181" t="s">
        <v>162</v>
      </c>
      <c r="E203" s="182" t="s">
        <v>1740</v>
      </c>
      <c r="F203" s="183" t="s">
        <v>1741</v>
      </c>
      <c r="G203" s="184" t="s">
        <v>261</v>
      </c>
      <c r="H203" s="185">
        <v>1</v>
      </c>
      <c r="I203" s="186"/>
      <c r="J203" s="187">
        <f>ROUND(I203*H203,2)</f>
        <v>0</v>
      </c>
      <c r="K203" s="188"/>
      <c r="L203" s="39"/>
      <c r="M203" s="189" t="s">
        <v>1</v>
      </c>
      <c r="N203" s="190" t="s">
        <v>41</v>
      </c>
      <c r="O203" s="77"/>
      <c r="P203" s="191">
        <f>O203*H203</f>
        <v>0</v>
      </c>
      <c r="Q203" s="191">
        <v>0</v>
      </c>
      <c r="R203" s="191">
        <f>Q203*H203</f>
        <v>0</v>
      </c>
      <c r="S203" s="191">
        <v>0</v>
      </c>
      <c r="T203" s="19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93" t="s">
        <v>166</v>
      </c>
      <c r="AT203" s="193" t="s">
        <v>162</v>
      </c>
      <c r="AU203" s="193" t="s">
        <v>85</v>
      </c>
      <c r="AY203" s="19" t="s">
        <v>160</v>
      </c>
      <c r="BE203" s="194">
        <f>IF(N203="základní",J203,0)</f>
        <v>0</v>
      </c>
      <c r="BF203" s="194">
        <f>IF(N203="snížená",J203,0)</f>
        <v>0</v>
      </c>
      <c r="BG203" s="194">
        <f>IF(N203="zákl. přenesená",J203,0)</f>
        <v>0</v>
      </c>
      <c r="BH203" s="194">
        <f>IF(N203="sníž. přenesená",J203,0)</f>
        <v>0</v>
      </c>
      <c r="BI203" s="194">
        <f>IF(N203="nulová",J203,0)</f>
        <v>0</v>
      </c>
      <c r="BJ203" s="19" t="s">
        <v>83</v>
      </c>
      <c r="BK203" s="194">
        <f>ROUND(I203*H203,2)</f>
        <v>0</v>
      </c>
      <c r="BL203" s="19" t="s">
        <v>166</v>
      </c>
      <c r="BM203" s="193" t="s">
        <v>1742</v>
      </c>
    </row>
    <row r="204" s="2" customFormat="1" ht="16.5" customHeight="1">
      <c r="A204" s="38"/>
      <c r="B204" s="180"/>
      <c r="C204" s="181" t="s">
        <v>1647</v>
      </c>
      <c r="D204" s="181" t="s">
        <v>162</v>
      </c>
      <c r="E204" s="182" t="s">
        <v>1743</v>
      </c>
      <c r="F204" s="183" t="s">
        <v>1744</v>
      </c>
      <c r="G204" s="184" t="s">
        <v>261</v>
      </c>
      <c r="H204" s="185">
        <v>1</v>
      </c>
      <c r="I204" s="186"/>
      <c r="J204" s="187">
        <f>ROUND(I204*H204,2)</f>
        <v>0</v>
      </c>
      <c r="K204" s="188"/>
      <c r="L204" s="39"/>
      <c r="M204" s="189" t="s">
        <v>1</v>
      </c>
      <c r="N204" s="190" t="s">
        <v>41</v>
      </c>
      <c r="O204" s="77"/>
      <c r="P204" s="191">
        <f>O204*H204</f>
        <v>0</v>
      </c>
      <c r="Q204" s="191">
        <v>0</v>
      </c>
      <c r="R204" s="191">
        <f>Q204*H204</f>
        <v>0</v>
      </c>
      <c r="S204" s="191">
        <v>0</v>
      </c>
      <c r="T204" s="192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93" t="s">
        <v>166</v>
      </c>
      <c r="AT204" s="193" t="s">
        <v>162</v>
      </c>
      <c r="AU204" s="193" t="s">
        <v>85</v>
      </c>
      <c r="AY204" s="19" t="s">
        <v>160</v>
      </c>
      <c r="BE204" s="194">
        <f>IF(N204="základní",J204,0)</f>
        <v>0</v>
      </c>
      <c r="BF204" s="194">
        <f>IF(N204="snížená",J204,0)</f>
        <v>0</v>
      </c>
      <c r="BG204" s="194">
        <f>IF(N204="zákl. přenesená",J204,0)</f>
        <v>0</v>
      </c>
      <c r="BH204" s="194">
        <f>IF(N204="sníž. přenesená",J204,0)</f>
        <v>0</v>
      </c>
      <c r="BI204" s="194">
        <f>IF(N204="nulová",J204,0)</f>
        <v>0</v>
      </c>
      <c r="BJ204" s="19" t="s">
        <v>83</v>
      </c>
      <c r="BK204" s="194">
        <f>ROUND(I204*H204,2)</f>
        <v>0</v>
      </c>
      <c r="BL204" s="19" t="s">
        <v>166</v>
      </c>
      <c r="BM204" s="193" t="s">
        <v>979</v>
      </c>
    </row>
    <row r="205" s="2" customFormat="1" ht="16.5" customHeight="1">
      <c r="A205" s="38"/>
      <c r="B205" s="180"/>
      <c r="C205" s="181" t="s">
        <v>1745</v>
      </c>
      <c r="D205" s="181" t="s">
        <v>162</v>
      </c>
      <c r="E205" s="182" t="s">
        <v>1746</v>
      </c>
      <c r="F205" s="183" t="s">
        <v>1747</v>
      </c>
      <c r="G205" s="184" t="s">
        <v>261</v>
      </c>
      <c r="H205" s="185">
        <v>1</v>
      </c>
      <c r="I205" s="186"/>
      <c r="J205" s="187">
        <f>ROUND(I205*H205,2)</f>
        <v>0</v>
      </c>
      <c r="K205" s="188"/>
      <c r="L205" s="39"/>
      <c r="M205" s="246" t="s">
        <v>1</v>
      </c>
      <c r="N205" s="247" t="s">
        <v>41</v>
      </c>
      <c r="O205" s="243"/>
      <c r="P205" s="244">
        <f>O205*H205</f>
        <v>0</v>
      </c>
      <c r="Q205" s="244">
        <v>0</v>
      </c>
      <c r="R205" s="244">
        <f>Q205*H205</f>
        <v>0</v>
      </c>
      <c r="S205" s="244">
        <v>0</v>
      </c>
      <c r="T205" s="24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93" t="s">
        <v>166</v>
      </c>
      <c r="AT205" s="193" t="s">
        <v>162</v>
      </c>
      <c r="AU205" s="193" t="s">
        <v>85</v>
      </c>
      <c r="AY205" s="19" t="s">
        <v>160</v>
      </c>
      <c r="BE205" s="194">
        <f>IF(N205="základní",J205,0)</f>
        <v>0</v>
      </c>
      <c r="BF205" s="194">
        <f>IF(N205="snížená",J205,0)</f>
        <v>0</v>
      </c>
      <c r="BG205" s="194">
        <f>IF(N205="zákl. přenesená",J205,0)</f>
        <v>0</v>
      </c>
      <c r="BH205" s="194">
        <f>IF(N205="sníž. přenesená",J205,0)</f>
        <v>0</v>
      </c>
      <c r="BI205" s="194">
        <f>IF(N205="nulová",J205,0)</f>
        <v>0</v>
      </c>
      <c r="BJ205" s="19" t="s">
        <v>83</v>
      </c>
      <c r="BK205" s="194">
        <f>ROUND(I205*H205,2)</f>
        <v>0</v>
      </c>
      <c r="BL205" s="19" t="s">
        <v>166</v>
      </c>
      <c r="BM205" s="193" t="s">
        <v>989</v>
      </c>
    </row>
    <row r="206" s="2" customFormat="1" ht="6.96" customHeight="1">
      <c r="A206" s="38"/>
      <c r="B206" s="60"/>
      <c r="C206" s="61"/>
      <c r="D206" s="61"/>
      <c r="E206" s="61"/>
      <c r="F206" s="61"/>
      <c r="G206" s="61"/>
      <c r="H206" s="61"/>
      <c r="I206" s="61"/>
      <c r="J206" s="61"/>
      <c r="K206" s="61"/>
      <c r="L206" s="39"/>
      <c r="M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</row>
  </sheetData>
  <autoFilter ref="C125:K205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103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113</v>
      </c>
      <c r="L4" s="22"/>
      <c r="M4" s="128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9" t="str">
        <f>'Rekapitulace stavby'!K6</f>
        <v>Navýšení výkonu trafostanice M 109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114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1748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4. 9. 2025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26</v>
      </c>
      <c r="F15" s="38"/>
      <c r="G15" s="38"/>
      <c r="H15" s="38"/>
      <c r="I15" s="32" t="s">
        <v>27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31</v>
      </c>
      <c r="F21" s="38"/>
      <c r="G21" s="38"/>
      <c r="H21" s="38"/>
      <c r="I21" s="32" t="s">
        <v>27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27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35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0"/>
      <c r="B27" s="131"/>
      <c r="C27" s="130"/>
      <c r="D27" s="130"/>
      <c r="E27" s="36" t="s">
        <v>1</v>
      </c>
      <c r="F27" s="36"/>
      <c r="G27" s="36"/>
      <c r="H27" s="36"/>
      <c r="I27" s="130"/>
      <c r="J27" s="130"/>
      <c r="K27" s="130"/>
      <c r="L27" s="132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33" t="s">
        <v>36</v>
      </c>
      <c r="E30" s="38"/>
      <c r="F30" s="38"/>
      <c r="G30" s="38"/>
      <c r="H30" s="38"/>
      <c r="I30" s="38"/>
      <c r="J30" s="96">
        <f>ROUND(J124,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38</v>
      </c>
      <c r="G32" s="38"/>
      <c r="H32" s="38"/>
      <c r="I32" s="43" t="s">
        <v>37</v>
      </c>
      <c r="J32" s="43" t="s">
        <v>39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34" t="s">
        <v>40</v>
      </c>
      <c r="E33" s="32" t="s">
        <v>41</v>
      </c>
      <c r="F33" s="135">
        <f>ROUND((SUM(BE124:BE222)),  2)</f>
        <v>0</v>
      </c>
      <c r="G33" s="38"/>
      <c r="H33" s="38"/>
      <c r="I33" s="136">
        <v>0.20999999999999999</v>
      </c>
      <c r="J33" s="135">
        <f>ROUND(((SUM(BE124:BE222))*I33),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42</v>
      </c>
      <c r="F34" s="135">
        <f>ROUND((SUM(BF124:BF222)),  2)</f>
        <v>0</v>
      </c>
      <c r="G34" s="38"/>
      <c r="H34" s="38"/>
      <c r="I34" s="136">
        <v>0.12</v>
      </c>
      <c r="J34" s="135">
        <f>ROUND(((SUM(BF124:BF222))*I34),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43</v>
      </c>
      <c r="F35" s="135">
        <f>ROUND((SUM(BG124:BG222)),  2)</f>
        <v>0</v>
      </c>
      <c r="G35" s="38"/>
      <c r="H35" s="38"/>
      <c r="I35" s="136">
        <v>0.20999999999999999</v>
      </c>
      <c r="J35" s="135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44</v>
      </c>
      <c r="F36" s="135">
        <f>ROUND((SUM(BH124:BH222)),  2)</f>
        <v>0</v>
      </c>
      <c r="G36" s="38"/>
      <c r="H36" s="38"/>
      <c r="I36" s="136">
        <v>0.12</v>
      </c>
      <c r="J36" s="135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45</v>
      </c>
      <c r="F37" s="135">
        <f>ROUND((SUM(BI124:BI222)),  2)</f>
        <v>0</v>
      </c>
      <c r="G37" s="38"/>
      <c r="H37" s="38"/>
      <c r="I37" s="136">
        <v>0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37"/>
      <c r="D39" s="138" t="s">
        <v>46</v>
      </c>
      <c r="E39" s="81"/>
      <c r="F39" s="81"/>
      <c r="G39" s="139" t="s">
        <v>47</v>
      </c>
      <c r="H39" s="140" t="s">
        <v>48</v>
      </c>
      <c r="I39" s="81"/>
      <c r="J39" s="141">
        <f>SUM(J30:J37)</f>
        <v>0</v>
      </c>
      <c r="K39" s="142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49</v>
      </c>
      <c r="E50" s="57"/>
      <c r="F50" s="57"/>
      <c r="G50" s="56" t="s">
        <v>50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51</v>
      </c>
      <c r="E61" s="41"/>
      <c r="F61" s="143" t="s">
        <v>52</v>
      </c>
      <c r="G61" s="58" t="s">
        <v>51</v>
      </c>
      <c r="H61" s="41"/>
      <c r="I61" s="41"/>
      <c r="J61" s="144" t="s">
        <v>52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53</v>
      </c>
      <c r="E65" s="59"/>
      <c r="F65" s="59"/>
      <c r="G65" s="56" t="s">
        <v>54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51</v>
      </c>
      <c r="E76" s="41"/>
      <c r="F76" s="143" t="s">
        <v>52</v>
      </c>
      <c r="G76" s="58" t="s">
        <v>51</v>
      </c>
      <c r="H76" s="41"/>
      <c r="I76" s="41"/>
      <c r="J76" s="144" t="s">
        <v>52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9" t="str">
        <f>E7</f>
        <v>Navýšení výkonu trafostanice M 109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 xml:space="preserve">IO 02 -  Komunikace a zpevněné plochy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Průmyslový areál Synthesia, a.s. Pardubice-Semtín</v>
      </c>
      <c r="G89" s="38"/>
      <c r="H89" s="38"/>
      <c r="I89" s="32" t="s">
        <v>22</v>
      </c>
      <c r="J89" s="69" t="str">
        <f>IF(J12="","",J12)</f>
        <v>4. 9. 2025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38"/>
      <c r="E91" s="38"/>
      <c r="F91" s="27" t="str">
        <f>E15</f>
        <v>Synthesia, a.s.</v>
      </c>
      <c r="G91" s="38"/>
      <c r="H91" s="38"/>
      <c r="I91" s="32" t="s">
        <v>30</v>
      </c>
      <c r="J91" s="36" t="str">
        <f>E21</f>
        <v>Kovoprojekta Brno a.s.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32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45" t="s">
        <v>119</v>
      </c>
      <c r="D94" s="137"/>
      <c r="E94" s="137"/>
      <c r="F94" s="137"/>
      <c r="G94" s="137"/>
      <c r="H94" s="137"/>
      <c r="I94" s="137"/>
      <c r="J94" s="146" t="s">
        <v>120</v>
      </c>
      <c r="K94" s="137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47" t="s">
        <v>121</v>
      </c>
      <c r="D96" s="38"/>
      <c r="E96" s="38"/>
      <c r="F96" s="38"/>
      <c r="G96" s="38"/>
      <c r="H96" s="38"/>
      <c r="I96" s="38"/>
      <c r="J96" s="96">
        <f>J124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122</v>
      </c>
    </row>
    <row r="97" s="9" customFormat="1" ht="24.96" customHeight="1">
      <c r="A97" s="9"/>
      <c r="B97" s="148"/>
      <c r="C97" s="9"/>
      <c r="D97" s="149" t="s">
        <v>123</v>
      </c>
      <c r="E97" s="150"/>
      <c r="F97" s="150"/>
      <c r="G97" s="150"/>
      <c r="H97" s="150"/>
      <c r="I97" s="150"/>
      <c r="J97" s="151">
        <f>J125</f>
        <v>0</v>
      </c>
      <c r="K97" s="9"/>
      <c r="L97" s="14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2"/>
      <c r="C98" s="10"/>
      <c r="D98" s="153" t="s">
        <v>124</v>
      </c>
      <c r="E98" s="154"/>
      <c r="F98" s="154"/>
      <c r="G98" s="154"/>
      <c r="H98" s="154"/>
      <c r="I98" s="154"/>
      <c r="J98" s="155">
        <f>J126</f>
        <v>0</v>
      </c>
      <c r="K98" s="10"/>
      <c r="L98" s="15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2"/>
      <c r="C99" s="10"/>
      <c r="D99" s="153" t="s">
        <v>125</v>
      </c>
      <c r="E99" s="154"/>
      <c r="F99" s="154"/>
      <c r="G99" s="154"/>
      <c r="H99" s="154"/>
      <c r="I99" s="154"/>
      <c r="J99" s="155">
        <f>J162</f>
        <v>0</v>
      </c>
      <c r="K99" s="10"/>
      <c r="L99" s="15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2"/>
      <c r="C100" s="10"/>
      <c r="D100" s="153" t="s">
        <v>127</v>
      </c>
      <c r="E100" s="154"/>
      <c r="F100" s="154"/>
      <c r="G100" s="154"/>
      <c r="H100" s="154"/>
      <c r="I100" s="154"/>
      <c r="J100" s="155">
        <f>J167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128</v>
      </c>
      <c r="E101" s="154"/>
      <c r="F101" s="154"/>
      <c r="G101" s="154"/>
      <c r="H101" s="154"/>
      <c r="I101" s="154"/>
      <c r="J101" s="155">
        <f>J182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129</v>
      </c>
      <c r="E102" s="154"/>
      <c r="F102" s="154"/>
      <c r="G102" s="154"/>
      <c r="H102" s="154"/>
      <c r="I102" s="154"/>
      <c r="J102" s="155">
        <f>J196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130</v>
      </c>
      <c r="E103" s="154"/>
      <c r="F103" s="154"/>
      <c r="G103" s="154"/>
      <c r="H103" s="154"/>
      <c r="I103" s="154"/>
      <c r="J103" s="155">
        <f>J202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131</v>
      </c>
      <c r="E104" s="154"/>
      <c r="F104" s="154"/>
      <c r="G104" s="154"/>
      <c r="H104" s="154"/>
      <c r="I104" s="154"/>
      <c r="J104" s="155">
        <f>J221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38"/>
      <c r="D105" s="38"/>
      <c r="E105" s="38"/>
      <c r="F105" s="38"/>
      <c r="G105" s="38"/>
      <c r="H105" s="38"/>
      <c r="I105" s="38"/>
      <c r="J105" s="38"/>
      <c r="K105" s="38"/>
      <c r="L105" s="55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145</v>
      </c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38"/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38"/>
      <c r="D114" s="38"/>
      <c r="E114" s="129" t="str">
        <f>E7</f>
        <v>Navýšení výkonu trafostanice M 109</v>
      </c>
      <c r="F114" s="32"/>
      <c r="G114" s="32"/>
      <c r="H114" s="32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114</v>
      </c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38"/>
      <c r="D116" s="38"/>
      <c r="E116" s="67" t="str">
        <f>E9</f>
        <v xml:space="preserve">IO 02 -  Komunikace a zpevněné plochy</v>
      </c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38"/>
      <c r="E118" s="38"/>
      <c r="F118" s="27" t="str">
        <f>F12</f>
        <v>Průmyslový areál Synthesia, a.s. Pardubice-Semtín</v>
      </c>
      <c r="G118" s="38"/>
      <c r="H118" s="38"/>
      <c r="I118" s="32" t="s">
        <v>22</v>
      </c>
      <c r="J118" s="69" t="str">
        <f>IF(J12="","",J12)</f>
        <v>4. 9. 2025</v>
      </c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38"/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38"/>
      <c r="E120" s="38"/>
      <c r="F120" s="27" t="str">
        <f>E15</f>
        <v>Synthesia, a.s.</v>
      </c>
      <c r="G120" s="38"/>
      <c r="H120" s="38"/>
      <c r="I120" s="32" t="s">
        <v>30</v>
      </c>
      <c r="J120" s="36" t="str">
        <f>E21</f>
        <v>Kovoprojekta Brno a.s.</v>
      </c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38"/>
      <c r="E121" s="38"/>
      <c r="F121" s="27" t="str">
        <f>IF(E18="","",E18)</f>
        <v>Vyplň údaj</v>
      </c>
      <c r="G121" s="38"/>
      <c r="H121" s="38"/>
      <c r="I121" s="32" t="s">
        <v>32</v>
      </c>
      <c r="J121" s="36" t="str">
        <f>E24</f>
        <v xml:space="preserve"> </v>
      </c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38"/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56"/>
      <c r="B123" s="157"/>
      <c r="C123" s="158" t="s">
        <v>146</v>
      </c>
      <c r="D123" s="159" t="s">
        <v>61</v>
      </c>
      <c r="E123" s="159" t="s">
        <v>57</v>
      </c>
      <c r="F123" s="159" t="s">
        <v>58</v>
      </c>
      <c r="G123" s="159" t="s">
        <v>147</v>
      </c>
      <c r="H123" s="159" t="s">
        <v>148</v>
      </c>
      <c r="I123" s="159" t="s">
        <v>149</v>
      </c>
      <c r="J123" s="160" t="s">
        <v>120</v>
      </c>
      <c r="K123" s="161" t="s">
        <v>150</v>
      </c>
      <c r="L123" s="162"/>
      <c r="M123" s="86" t="s">
        <v>1</v>
      </c>
      <c r="N123" s="87" t="s">
        <v>40</v>
      </c>
      <c r="O123" s="87" t="s">
        <v>151</v>
      </c>
      <c r="P123" s="87" t="s">
        <v>152</v>
      </c>
      <c r="Q123" s="87" t="s">
        <v>153</v>
      </c>
      <c r="R123" s="87" t="s">
        <v>154</v>
      </c>
      <c r="S123" s="87" t="s">
        <v>155</v>
      </c>
      <c r="T123" s="88" t="s">
        <v>156</v>
      </c>
      <c r="U123" s="156"/>
      <c r="V123" s="156"/>
      <c r="W123" s="156"/>
      <c r="X123" s="156"/>
      <c r="Y123" s="156"/>
      <c r="Z123" s="156"/>
      <c r="AA123" s="156"/>
      <c r="AB123" s="156"/>
      <c r="AC123" s="156"/>
      <c r="AD123" s="156"/>
      <c r="AE123" s="156"/>
    </row>
    <row r="124" s="2" customFormat="1" ht="22.8" customHeight="1">
      <c r="A124" s="38"/>
      <c r="B124" s="39"/>
      <c r="C124" s="93" t="s">
        <v>157</v>
      </c>
      <c r="D124" s="38"/>
      <c r="E124" s="38"/>
      <c r="F124" s="38"/>
      <c r="G124" s="38"/>
      <c r="H124" s="38"/>
      <c r="I124" s="38"/>
      <c r="J124" s="163">
        <f>BK124</f>
        <v>0</v>
      </c>
      <c r="K124" s="38"/>
      <c r="L124" s="39"/>
      <c r="M124" s="89"/>
      <c r="N124" s="73"/>
      <c r="O124" s="90"/>
      <c r="P124" s="164">
        <f>P125</f>
        <v>0</v>
      </c>
      <c r="Q124" s="90"/>
      <c r="R124" s="164">
        <f>R125</f>
        <v>104.21615077000001</v>
      </c>
      <c r="S124" s="90"/>
      <c r="T124" s="165">
        <f>T125</f>
        <v>27.914999999999999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9" t="s">
        <v>75</v>
      </c>
      <c r="AU124" s="19" t="s">
        <v>122</v>
      </c>
      <c r="BK124" s="166">
        <f>BK125</f>
        <v>0</v>
      </c>
    </row>
    <row r="125" s="12" customFormat="1" ht="25.92" customHeight="1">
      <c r="A125" s="12"/>
      <c r="B125" s="167"/>
      <c r="C125" s="12"/>
      <c r="D125" s="168" t="s">
        <v>75</v>
      </c>
      <c r="E125" s="169" t="s">
        <v>158</v>
      </c>
      <c r="F125" s="169" t="s">
        <v>159</v>
      </c>
      <c r="G125" s="12"/>
      <c r="H125" s="12"/>
      <c r="I125" s="170"/>
      <c r="J125" s="171">
        <f>BK125</f>
        <v>0</v>
      </c>
      <c r="K125" s="12"/>
      <c r="L125" s="167"/>
      <c r="M125" s="172"/>
      <c r="N125" s="173"/>
      <c r="O125" s="173"/>
      <c r="P125" s="174">
        <f>P126+P162+P167+P182+P196+P202+P221</f>
        <v>0</v>
      </c>
      <c r="Q125" s="173"/>
      <c r="R125" s="174">
        <f>R126+R162+R167+R182+R196+R202+R221</f>
        <v>104.21615077000001</v>
      </c>
      <c r="S125" s="173"/>
      <c r="T125" s="175">
        <f>T126+T162+T167+T182+T196+T202+T221</f>
        <v>27.914999999999999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8" t="s">
        <v>83</v>
      </c>
      <c r="AT125" s="176" t="s">
        <v>75</v>
      </c>
      <c r="AU125" s="176" t="s">
        <v>76</v>
      </c>
      <c r="AY125" s="168" t="s">
        <v>160</v>
      </c>
      <c r="BK125" s="177">
        <f>BK126+BK162+BK167+BK182+BK196+BK202+BK221</f>
        <v>0</v>
      </c>
    </row>
    <row r="126" s="12" customFormat="1" ht="22.8" customHeight="1">
      <c r="A126" s="12"/>
      <c r="B126" s="167"/>
      <c r="C126" s="12"/>
      <c r="D126" s="168" t="s">
        <v>75</v>
      </c>
      <c r="E126" s="178" t="s">
        <v>83</v>
      </c>
      <c r="F126" s="178" t="s">
        <v>161</v>
      </c>
      <c r="G126" s="12"/>
      <c r="H126" s="12"/>
      <c r="I126" s="170"/>
      <c r="J126" s="179">
        <f>BK126</f>
        <v>0</v>
      </c>
      <c r="K126" s="12"/>
      <c r="L126" s="167"/>
      <c r="M126" s="172"/>
      <c r="N126" s="173"/>
      <c r="O126" s="173"/>
      <c r="P126" s="174">
        <f>SUM(P127:P161)</f>
        <v>0</v>
      </c>
      <c r="Q126" s="173"/>
      <c r="R126" s="174">
        <f>SUM(R127:R161)</f>
        <v>71.607320000000001</v>
      </c>
      <c r="S126" s="173"/>
      <c r="T126" s="175">
        <f>SUM(T127:T161)</f>
        <v>27.914999999999999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8" t="s">
        <v>83</v>
      </c>
      <c r="AT126" s="176" t="s">
        <v>75</v>
      </c>
      <c r="AU126" s="176" t="s">
        <v>83</v>
      </c>
      <c r="AY126" s="168" t="s">
        <v>160</v>
      </c>
      <c r="BK126" s="177">
        <f>SUM(BK127:BK161)</f>
        <v>0</v>
      </c>
    </row>
    <row r="127" s="2" customFormat="1" ht="24.15" customHeight="1">
      <c r="A127" s="38"/>
      <c r="B127" s="180"/>
      <c r="C127" s="181" t="s">
        <v>83</v>
      </c>
      <c r="D127" s="181" t="s">
        <v>162</v>
      </c>
      <c r="E127" s="182" t="s">
        <v>163</v>
      </c>
      <c r="F127" s="183" t="s">
        <v>164</v>
      </c>
      <c r="G127" s="184" t="s">
        <v>165</v>
      </c>
      <c r="H127" s="185">
        <v>21</v>
      </c>
      <c r="I127" s="186"/>
      <c r="J127" s="187">
        <f>ROUND(I127*H127,2)</f>
        <v>0</v>
      </c>
      <c r="K127" s="188"/>
      <c r="L127" s="39"/>
      <c r="M127" s="189" t="s">
        <v>1</v>
      </c>
      <c r="N127" s="190" t="s">
        <v>41</v>
      </c>
      <c r="O127" s="77"/>
      <c r="P127" s="191">
        <f>O127*H127</f>
        <v>0</v>
      </c>
      <c r="Q127" s="191">
        <v>0</v>
      </c>
      <c r="R127" s="191">
        <f>Q127*H127</f>
        <v>0</v>
      </c>
      <c r="S127" s="191">
        <v>0.29499999999999998</v>
      </c>
      <c r="T127" s="192">
        <f>S127*H127</f>
        <v>6.1949999999999994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93" t="s">
        <v>166</v>
      </c>
      <c r="AT127" s="193" t="s">
        <v>162</v>
      </c>
      <c r="AU127" s="193" t="s">
        <v>85</v>
      </c>
      <c r="AY127" s="19" t="s">
        <v>160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19" t="s">
        <v>83</v>
      </c>
      <c r="BK127" s="194">
        <f>ROUND(I127*H127,2)</f>
        <v>0</v>
      </c>
      <c r="BL127" s="19" t="s">
        <v>166</v>
      </c>
      <c r="BM127" s="193" t="s">
        <v>1749</v>
      </c>
    </row>
    <row r="128" s="2" customFormat="1" ht="33" customHeight="1">
      <c r="A128" s="38"/>
      <c r="B128" s="180"/>
      <c r="C128" s="181" t="s">
        <v>85</v>
      </c>
      <c r="D128" s="181" t="s">
        <v>162</v>
      </c>
      <c r="E128" s="182" t="s">
        <v>1750</v>
      </c>
      <c r="F128" s="183" t="s">
        <v>1751</v>
      </c>
      <c r="G128" s="184" t="s">
        <v>165</v>
      </c>
      <c r="H128" s="185">
        <v>21</v>
      </c>
      <c r="I128" s="186"/>
      <c r="J128" s="187">
        <f>ROUND(I128*H128,2)</f>
        <v>0</v>
      </c>
      <c r="K128" s="188"/>
      <c r="L128" s="39"/>
      <c r="M128" s="189" t="s">
        <v>1</v>
      </c>
      <c r="N128" s="190" t="s">
        <v>41</v>
      </c>
      <c r="O128" s="77"/>
      <c r="P128" s="191">
        <f>O128*H128</f>
        <v>0</v>
      </c>
      <c r="Q128" s="191">
        <v>0</v>
      </c>
      <c r="R128" s="191">
        <f>Q128*H128</f>
        <v>0</v>
      </c>
      <c r="S128" s="191">
        <v>0.62</v>
      </c>
      <c r="T128" s="192">
        <f>S128*H128</f>
        <v>13.02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93" t="s">
        <v>166</v>
      </c>
      <c r="AT128" s="193" t="s">
        <v>162</v>
      </c>
      <c r="AU128" s="193" t="s">
        <v>85</v>
      </c>
      <c r="AY128" s="19" t="s">
        <v>160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19" t="s">
        <v>83</v>
      </c>
      <c r="BK128" s="194">
        <f>ROUND(I128*H128,2)</f>
        <v>0</v>
      </c>
      <c r="BL128" s="19" t="s">
        <v>166</v>
      </c>
      <c r="BM128" s="193" t="s">
        <v>1752</v>
      </c>
    </row>
    <row r="129" s="2" customFormat="1" ht="16.5" customHeight="1">
      <c r="A129" s="38"/>
      <c r="B129" s="180"/>
      <c r="C129" s="181" t="s">
        <v>185</v>
      </c>
      <c r="D129" s="181" t="s">
        <v>162</v>
      </c>
      <c r="E129" s="182" t="s">
        <v>1753</v>
      </c>
      <c r="F129" s="183" t="s">
        <v>1754</v>
      </c>
      <c r="G129" s="184" t="s">
        <v>294</v>
      </c>
      <c r="H129" s="185">
        <v>30</v>
      </c>
      <c r="I129" s="186"/>
      <c r="J129" s="187">
        <f>ROUND(I129*H129,2)</f>
        <v>0</v>
      </c>
      <c r="K129" s="188"/>
      <c r="L129" s="39"/>
      <c r="M129" s="189" t="s">
        <v>1</v>
      </c>
      <c r="N129" s="190" t="s">
        <v>41</v>
      </c>
      <c r="O129" s="77"/>
      <c r="P129" s="191">
        <f>O129*H129</f>
        <v>0</v>
      </c>
      <c r="Q129" s="191">
        <v>0</v>
      </c>
      <c r="R129" s="191">
        <f>Q129*H129</f>
        <v>0</v>
      </c>
      <c r="S129" s="191">
        <v>0.28999999999999998</v>
      </c>
      <c r="T129" s="192">
        <f>S129*H129</f>
        <v>8.6999999999999993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93" t="s">
        <v>166</v>
      </c>
      <c r="AT129" s="193" t="s">
        <v>162</v>
      </c>
      <c r="AU129" s="193" t="s">
        <v>85</v>
      </c>
      <c r="AY129" s="19" t="s">
        <v>160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9" t="s">
        <v>83</v>
      </c>
      <c r="BK129" s="194">
        <f>ROUND(I129*H129,2)</f>
        <v>0</v>
      </c>
      <c r="BL129" s="19" t="s">
        <v>166</v>
      </c>
      <c r="BM129" s="193" t="s">
        <v>1755</v>
      </c>
    </row>
    <row r="130" s="14" customFormat="1">
      <c r="A130" s="14"/>
      <c r="B130" s="203"/>
      <c r="C130" s="14"/>
      <c r="D130" s="196" t="s">
        <v>168</v>
      </c>
      <c r="E130" s="204" t="s">
        <v>1</v>
      </c>
      <c r="F130" s="205" t="s">
        <v>1306</v>
      </c>
      <c r="G130" s="14"/>
      <c r="H130" s="206">
        <v>30</v>
      </c>
      <c r="I130" s="207"/>
      <c r="J130" s="14"/>
      <c r="K130" s="14"/>
      <c r="L130" s="203"/>
      <c r="M130" s="208"/>
      <c r="N130" s="209"/>
      <c r="O130" s="209"/>
      <c r="P130" s="209"/>
      <c r="Q130" s="209"/>
      <c r="R130" s="209"/>
      <c r="S130" s="209"/>
      <c r="T130" s="21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04" t="s">
        <v>168</v>
      </c>
      <c r="AU130" s="204" t="s">
        <v>85</v>
      </c>
      <c r="AV130" s="14" t="s">
        <v>85</v>
      </c>
      <c r="AW130" s="14" t="s">
        <v>34</v>
      </c>
      <c r="AX130" s="14" t="s">
        <v>83</v>
      </c>
      <c r="AY130" s="204" t="s">
        <v>160</v>
      </c>
    </row>
    <row r="131" s="2" customFormat="1" ht="33" customHeight="1">
      <c r="A131" s="38"/>
      <c r="B131" s="180"/>
      <c r="C131" s="181" t="s">
        <v>166</v>
      </c>
      <c r="D131" s="181" t="s">
        <v>162</v>
      </c>
      <c r="E131" s="182" t="s">
        <v>1756</v>
      </c>
      <c r="F131" s="183" t="s">
        <v>1757</v>
      </c>
      <c r="G131" s="184" t="s">
        <v>179</v>
      </c>
      <c r="H131" s="185">
        <v>80</v>
      </c>
      <c r="I131" s="186"/>
      <c r="J131" s="187">
        <f>ROUND(I131*H131,2)</f>
        <v>0</v>
      </c>
      <c r="K131" s="188"/>
      <c r="L131" s="39"/>
      <c r="M131" s="189" t="s">
        <v>1</v>
      </c>
      <c r="N131" s="190" t="s">
        <v>41</v>
      </c>
      <c r="O131" s="77"/>
      <c r="P131" s="191">
        <f>O131*H131</f>
        <v>0</v>
      </c>
      <c r="Q131" s="191">
        <v>0</v>
      </c>
      <c r="R131" s="191">
        <f>Q131*H131</f>
        <v>0</v>
      </c>
      <c r="S131" s="191">
        <v>0</v>
      </c>
      <c r="T131" s="19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93" t="s">
        <v>166</v>
      </c>
      <c r="AT131" s="193" t="s">
        <v>162</v>
      </c>
      <c r="AU131" s="193" t="s">
        <v>85</v>
      </c>
      <c r="AY131" s="19" t="s">
        <v>160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19" t="s">
        <v>83</v>
      </c>
      <c r="BK131" s="194">
        <f>ROUND(I131*H131,2)</f>
        <v>0</v>
      </c>
      <c r="BL131" s="19" t="s">
        <v>166</v>
      </c>
      <c r="BM131" s="193" t="s">
        <v>1758</v>
      </c>
    </row>
    <row r="132" s="14" customFormat="1">
      <c r="A132" s="14"/>
      <c r="B132" s="203"/>
      <c r="C132" s="14"/>
      <c r="D132" s="196" t="s">
        <v>168</v>
      </c>
      <c r="E132" s="204" t="s">
        <v>1</v>
      </c>
      <c r="F132" s="205" t="s">
        <v>1662</v>
      </c>
      <c r="G132" s="14"/>
      <c r="H132" s="206">
        <v>80</v>
      </c>
      <c r="I132" s="207"/>
      <c r="J132" s="14"/>
      <c r="K132" s="14"/>
      <c r="L132" s="203"/>
      <c r="M132" s="208"/>
      <c r="N132" s="209"/>
      <c r="O132" s="209"/>
      <c r="P132" s="209"/>
      <c r="Q132" s="209"/>
      <c r="R132" s="209"/>
      <c r="S132" s="209"/>
      <c r="T132" s="21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04" t="s">
        <v>168</v>
      </c>
      <c r="AU132" s="204" t="s">
        <v>85</v>
      </c>
      <c r="AV132" s="14" t="s">
        <v>85</v>
      </c>
      <c r="AW132" s="14" t="s">
        <v>34</v>
      </c>
      <c r="AX132" s="14" t="s">
        <v>83</v>
      </c>
      <c r="AY132" s="204" t="s">
        <v>160</v>
      </c>
    </row>
    <row r="133" s="2" customFormat="1" ht="37.8" customHeight="1">
      <c r="A133" s="38"/>
      <c r="B133" s="180"/>
      <c r="C133" s="181" t="s">
        <v>318</v>
      </c>
      <c r="D133" s="181" t="s">
        <v>162</v>
      </c>
      <c r="E133" s="182" t="s">
        <v>1759</v>
      </c>
      <c r="F133" s="183" t="s">
        <v>1760</v>
      </c>
      <c r="G133" s="184" t="s">
        <v>179</v>
      </c>
      <c r="H133" s="185">
        <v>80</v>
      </c>
      <c r="I133" s="186"/>
      <c r="J133" s="187">
        <f>ROUND(I133*H133,2)</f>
        <v>0</v>
      </c>
      <c r="K133" s="188"/>
      <c r="L133" s="39"/>
      <c r="M133" s="189" t="s">
        <v>1</v>
      </c>
      <c r="N133" s="190" t="s">
        <v>41</v>
      </c>
      <c r="O133" s="77"/>
      <c r="P133" s="191">
        <f>O133*H133</f>
        <v>0</v>
      </c>
      <c r="Q133" s="191">
        <v>0</v>
      </c>
      <c r="R133" s="191">
        <f>Q133*H133</f>
        <v>0</v>
      </c>
      <c r="S133" s="191">
        <v>0</v>
      </c>
      <c r="T133" s="19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3" t="s">
        <v>166</v>
      </c>
      <c r="AT133" s="193" t="s">
        <v>162</v>
      </c>
      <c r="AU133" s="193" t="s">
        <v>85</v>
      </c>
      <c r="AY133" s="19" t="s">
        <v>160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19" t="s">
        <v>83</v>
      </c>
      <c r="BK133" s="194">
        <f>ROUND(I133*H133,2)</f>
        <v>0</v>
      </c>
      <c r="BL133" s="19" t="s">
        <v>166</v>
      </c>
      <c r="BM133" s="193" t="s">
        <v>1761</v>
      </c>
    </row>
    <row r="134" s="14" customFormat="1">
      <c r="A134" s="14"/>
      <c r="B134" s="203"/>
      <c r="C134" s="14"/>
      <c r="D134" s="196" t="s">
        <v>168</v>
      </c>
      <c r="E134" s="204" t="s">
        <v>1</v>
      </c>
      <c r="F134" s="205" t="s">
        <v>1662</v>
      </c>
      <c r="G134" s="14"/>
      <c r="H134" s="206">
        <v>80</v>
      </c>
      <c r="I134" s="207"/>
      <c r="J134" s="14"/>
      <c r="K134" s="14"/>
      <c r="L134" s="203"/>
      <c r="M134" s="208"/>
      <c r="N134" s="209"/>
      <c r="O134" s="209"/>
      <c r="P134" s="209"/>
      <c r="Q134" s="209"/>
      <c r="R134" s="209"/>
      <c r="S134" s="209"/>
      <c r="T134" s="21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04" t="s">
        <v>168</v>
      </c>
      <c r="AU134" s="204" t="s">
        <v>85</v>
      </c>
      <c r="AV134" s="14" t="s">
        <v>85</v>
      </c>
      <c r="AW134" s="14" t="s">
        <v>34</v>
      </c>
      <c r="AX134" s="14" t="s">
        <v>83</v>
      </c>
      <c r="AY134" s="204" t="s">
        <v>160</v>
      </c>
    </row>
    <row r="135" s="2" customFormat="1" ht="33" customHeight="1">
      <c r="A135" s="38"/>
      <c r="B135" s="180"/>
      <c r="C135" s="181" t="s">
        <v>176</v>
      </c>
      <c r="D135" s="181" t="s">
        <v>162</v>
      </c>
      <c r="E135" s="182" t="s">
        <v>1762</v>
      </c>
      <c r="F135" s="183" t="s">
        <v>1763</v>
      </c>
      <c r="G135" s="184" t="s">
        <v>179</v>
      </c>
      <c r="H135" s="185">
        <v>35</v>
      </c>
      <c r="I135" s="186"/>
      <c r="J135" s="187">
        <f>ROUND(I135*H135,2)</f>
        <v>0</v>
      </c>
      <c r="K135" s="188"/>
      <c r="L135" s="39"/>
      <c r="M135" s="189" t="s">
        <v>1</v>
      </c>
      <c r="N135" s="190" t="s">
        <v>41</v>
      </c>
      <c r="O135" s="77"/>
      <c r="P135" s="191">
        <f>O135*H135</f>
        <v>0</v>
      </c>
      <c r="Q135" s="191">
        <v>0</v>
      </c>
      <c r="R135" s="191">
        <f>Q135*H135</f>
        <v>0</v>
      </c>
      <c r="S135" s="191">
        <v>0</v>
      </c>
      <c r="T135" s="19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3" t="s">
        <v>166</v>
      </c>
      <c r="AT135" s="193" t="s">
        <v>162</v>
      </c>
      <c r="AU135" s="193" t="s">
        <v>85</v>
      </c>
      <c r="AY135" s="19" t="s">
        <v>160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9" t="s">
        <v>83</v>
      </c>
      <c r="BK135" s="194">
        <f>ROUND(I135*H135,2)</f>
        <v>0</v>
      </c>
      <c r="BL135" s="19" t="s">
        <v>166</v>
      </c>
      <c r="BM135" s="193" t="s">
        <v>1764</v>
      </c>
    </row>
    <row r="136" s="14" customFormat="1">
      <c r="A136" s="14"/>
      <c r="B136" s="203"/>
      <c r="C136" s="14"/>
      <c r="D136" s="196" t="s">
        <v>168</v>
      </c>
      <c r="E136" s="204" t="s">
        <v>1</v>
      </c>
      <c r="F136" s="205" t="s">
        <v>1323</v>
      </c>
      <c r="G136" s="14"/>
      <c r="H136" s="206">
        <v>35</v>
      </c>
      <c r="I136" s="207"/>
      <c r="J136" s="14"/>
      <c r="K136" s="14"/>
      <c r="L136" s="203"/>
      <c r="M136" s="208"/>
      <c r="N136" s="209"/>
      <c r="O136" s="209"/>
      <c r="P136" s="209"/>
      <c r="Q136" s="209"/>
      <c r="R136" s="209"/>
      <c r="S136" s="209"/>
      <c r="T136" s="21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04" t="s">
        <v>168</v>
      </c>
      <c r="AU136" s="204" t="s">
        <v>85</v>
      </c>
      <c r="AV136" s="14" t="s">
        <v>85</v>
      </c>
      <c r="AW136" s="14" t="s">
        <v>34</v>
      </c>
      <c r="AX136" s="14" t="s">
        <v>83</v>
      </c>
      <c r="AY136" s="204" t="s">
        <v>160</v>
      </c>
    </row>
    <row r="137" s="2" customFormat="1" ht="16.5" customHeight="1">
      <c r="A137" s="38"/>
      <c r="B137" s="180"/>
      <c r="C137" s="227" t="s">
        <v>191</v>
      </c>
      <c r="D137" s="227" t="s">
        <v>329</v>
      </c>
      <c r="E137" s="228" t="s">
        <v>1765</v>
      </c>
      <c r="F137" s="229" t="s">
        <v>1766</v>
      </c>
      <c r="G137" s="230" t="s">
        <v>205</v>
      </c>
      <c r="H137" s="231">
        <v>70</v>
      </c>
      <c r="I137" s="232"/>
      <c r="J137" s="233">
        <f>ROUND(I137*H137,2)</f>
        <v>0</v>
      </c>
      <c r="K137" s="234"/>
      <c r="L137" s="235"/>
      <c r="M137" s="236" t="s">
        <v>1</v>
      </c>
      <c r="N137" s="237" t="s">
        <v>41</v>
      </c>
      <c r="O137" s="77"/>
      <c r="P137" s="191">
        <f>O137*H137</f>
        <v>0</v>
      </c>
      <c r="Q137" s="191">
        <v>1</v>
      </c>
      <c r="R137" s="191">
        <f>Q137*H137</f>
        <v>70</v>
      </c>
      <c r="S137" s="191">
        <v>0</v>
      </c>
      <c r="T137" s="19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3" t="s">
        <v>332</v>
      </c>
      <c r="AT137" s="193" t="s">
        <v>329</v>
      </c>
      <c r="AU137" s="193" t="s">
        <v>85</v>
      </c>
      <c r="AY137" s="19" t="s">
        <v>160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9" t="s">
        <v>83</v>
      </c>
      <c r="BK137" s="194">
        <f>ROUND(I137*H137,2)</f>
        <v>0</v>
      </c>
      <c r="BL137" s="19" t="s">
        <v>166</v>
      </c>
      <c r="BM137" s="193" t="s">
        <v>1767</v>
      </c>
    </row>
    <row r="138" s="14" customFormat="1">
      <c r="A138" s="14"/>
      <c r="B138" s="203"/>
      <c r="C138" s="14"/>
      <c r="D138" s="196" t="s">
        <v>168</v>
      </c>
      <c r="E138" s="204" t="s">
        <v>1</v>
      </c>
      <c r="F138" s="205" t="s">
        <v>1768</v>
      </c>
      <c r="G138" s="14"/>
      <c r="H138" s="206">
        <v>70</v>
      </c>
      <c r="I138" s="207"/>
      <c r="J138" s="14"/>
      <c r="K138" s="14"/>
      <c r="L138" s="203"/>
      <c r="M138" s="208"/>
      <c r="N138" s="209"/>
      <c r="O138" s="209"/>
      <c r="P138" s="209"/>
      <c r="Q138" s="209"/>
      <c r="R138" s="209"/>
      <c r="S138" s="209"/>
      <c r="T138" s="21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4" t="s">
        <v>168</v>
      </c>
      <c r="AU138" s="204" t="s">
        <v>85</v>
      </c>
      <c r="AV138" s="14" t="s">
        <v>85</v>
      </c>
      <c r="AW138" s="14" t="s">
        <v>34</v>
      </c>
      <c r="AX138" s="14" t="s">
        <v>83</v>
      </c>
      <c r="AY138" s="204" t="s">
        <v>160</v>
      </c>
    </row>
    <row r="139" s="2" customFormat="1" ht="33" customHeight="1">
      <c r="A139" s="38"/>
      <c r="B139" s="180"/>
      <c r="C139" s="181" t="s">
        <v>332</v>
      </c>
      <c r="D139" s="181" t="s">
        <v>162</v>
      </c>
      <c r="E139" s="182" t="s">
        <v>203</v>
      </c>
      <c r="F139" s="183" t="s">
        <v>204</v>
      </c>
      <c r="G139" s="184" t="s">
        <v>205</v>
      </c>
      <c r="H139" s="185">
        <v>160</v>
      </c>
      <c r="I139" s="186"/>
      <c r="J139" s="187">
        <f>ROUND(I139*H139,2)</f>
        <v>0</v>
      </c>
      <c r="K139" s="188"/>
      <c r="L139" s="39"/>
      <c r="M139" s="189" t="s">
        <v>1</v>
      </c>
      <c r="N139" s="190" t="s">
        <v>41</v>
      </c>
      <c r="O139" s="77"/>
      <c r="P139" s="191">
        <f>O139*H139</f>
        <v>0</v>
      </c>
      <c r="Q139" s="191">
        <v>0</v>
      </c>
      <c r="R139" s="191">
        <f>Q139*H139</f>
        <v>0</v>
      </c>
      <c r="S139" s="191">
        <v>0</v>
      </c>
      <c r="T139" s="19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3" t="s">
        <v>166</v>
      </c>
      <c r="AT139" s="193" t="s">
        <v>162</v>
      </c>
      <c r="AU139" s="193" t="s">
        <v>85</v>
      </c>
      <c r="AY139" s="19" t="s">
        <v>160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9" t="s">
        <v>83</v>
      </c>
      <c r="BK139" s="194">
        <f>ROUND(I139*H139,2)</f>
        <v>0</v>
      </c>
      <c r="BL139" s="19" t="s">
        <v>166</v>
      </c>
      <c r="BM139" s="193" t="s">
        <v>1769</v>
      </c>
    </row>
    <row r="140" s="14" customFormat="1">
      <c r="A140" s="14"/>
      <c r="B140" s="203"/>
      <c r="C140" s="14"/>
      <c r="D140" s="196" t="s">
        <v>168</v>
      </c>
      <c r="E140" s="204" t="s">
        <v>1</v>
      </c>
      <c r="F140" s="205" t="s">
        <v>1662</v>
      </c>
      <c r="G140" s="14"/>
      <c r="H140" s="206">
        <v>80</v>
      </c>
      <c r="I140" s="207"/>
      <c r="J140" s="14"/>
      <c r="K140" s="14"/>
      <c r="L140" s="203"/>
      <c r="M140" s="208"/>
      <c r="N140" s="209"/>
      <c r="O140" s="209"/>
      <c r="P140" s="209"/>
      <c r="Q140" s="209"/>
      <c r="R140" s="209"/>
      <c r="S140" s="209"/>
      <c r="T140" s="21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04" t="s">
        <v>168</v>
      </c>
      <c r="AU140" s="204" t="s">
        <v>85</v>
      </c>
      <c r="AV140" s="14" t="s">
        <v>85</v>
      </c>
      <c r="AW140" s="14" t="s">
        <v>34</v>
      </c>
      <c r="AX140" s="14" t="s">
        <v>76</v>
      </c>
      <c r="AY140" s="204" t="s">
        <v>160</v>
      </c>
    </row>
    <row r="141" s="14" customFormat="1">
      <c r="A141" s="14"/>
      <c r="B141" s="203"/>
      <c r="C141" s="14"/>
      <c r="D141" s="196" t="s">
        <v>168</v>
      </c>
      <c r="E141" s="204" t="s">
        <v>1</v>
      </c>
      <c r="F141" s="205" t="s">
        <v>1770</v>
      </c>
      <c r="G141" s="14"/>
      <c r="H141" s="206">
        <v>160</v>
      </c>
      <c r="I141" s="207"/>
      <c r="J141" s="14"/>
      <c r="K141" s="14"/>
      <c r="L141" s="203"/>
      <c r="M141" s="208"/>
      <c r="N141" s="209"/>
      <c r="O141" s="209"/>
      <c r="P141" s="209"/>
      <c r="Q141" s="209"/>
      <c r="R141" s="209"/>
      <c r="S141" s="209"/>
      <c r="T141" s="21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04" t="s">
        <v>168</v>
      </c>
      <c r="AU141" s="204" t="s">
        <v>85</v>
      </c>
      <c r="AV141" s="14" t="s">
        <v>85</v>
      </c>
      <c r="AW141" s="14" t="s">
        <v>34</v>
      </c>
      <c r="AX141" s="14" t="s">
        <v>83</v>
      </c>
      <c r="AY141" s="204" t="s">
        <v>160</v>
      </c>
    </row>
    <row r="142" s="2" customFormat="1" ht="24.15" customHeight="1">
      <c r="A142" s="38"/>
      <c r="B142" s="180"/>
      <c r="C142" s="181" t="s">
        <v>196</v>
      </c>
      <c r="D142" s="181" t="s">
        <v>162</v>
      </c>
      <c r="E142" s="182" t="s">
        <v>1771</v>
      </c>
      <c r="F142" s="183" t="s">
        <v>1772</v>
      </c>
      <c r="G142" s="184" t="s">
        <v>165</v>
      </c>
      <c r="H142" s="185">
        <v>50</v>
      </c>
      <c r="I142" s="186"/>
      <c r="J142" s="187">
        <f>ROUND(I142*H142,2)</f>
        <v>0</v>
      </c>
      <c r="K142" s="188"/>
      <c r="L142" s="39"/>
      <c r="M142" s="189" t="s">
        <v>1</v>
      </c>
      <c r="N142" s="190" t="s">
        <v>41</v>
      </c>
      <c r="O142" s="77"/>
      <c r="P142" s="191">
        <f>O142*H142</f>
        <v>0</v>
      </c>
      <c r="Q142" s="191">
        <v>0</v>
      </c>
      <c r="R142" s="191">
        <f>Q142*H142</f>
        <v>0</v>
      </c>
      <c r="S142" s="191">
        <v>0</v>
      </c>
      <c r="T142" s="19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93" t="s">
        <v>166</v>
      </c>
      <c r="AT142" s="193" t="s">
        <v>162</v>
      </c>
      <c r="AU142" s="193" t="s">
        <v>85</v>
      </c>
      <c r="AY142" s="19" t="s">
        <v>160</v>
      </c>
      <c r="BE142" s="194">
        <f>IF(N142="základní",J142,0)</f>
        <v>0</v>
      </c>
      <c r="BF142" s="194">
        <f>IF(N142="snížená",J142,0)</f>
        <v>0</v>
      </c>
      <c r="BG142" s="194">
        <f>IF(N142="zákl. přenesená",J142,0)</f>
        <v>0</v>
      </c>
      <c r="BH142" s="194">
        <f>IF(N142="sníž. přenesená",J142,0)</f>
        <v>0</v>
      </c>
      <c r="BI142" s="194">
        <f>IF(N142="nulová",J142,0)</f>
        <v>0</v>
      </c>
      <c r="BJ142" s="19" t="s">
        <v>83</v>
      </c>
      <c r="BK142" s="194">
        <f>ROUND(I142*H142,2)</f>
        <v>0</v>
      </c>
      <c r="BL142" s="19" t="s">
        <v>166</v>
      </c>
      <c r="BM142" s="193" t="s">
        <v>1773</v>
      </c>
    </row>
    <row r="143" s="14" customFormat="1">
      <c r="A143" s="14"/>
      <c r="B143" s="203"/>
      <c r="C143" s="14"/>
      <c r="D143" s="196" t="s">
        <v>168</v>
      </c>
      <c r="E143" s="204" t="s">
        <v>1</v>
      </c>
      <c r="F143" s="205" t="s">
        <v>200</v>
      </c>
      <c r="G143" s="14"/>
      <c r="H143" s="206">
        <v>50</v>
      </c>
      <c r="I143" s="207"/>
      <c r="J143" s="14"/>
      <c r="K143" s="14"/>
      <c r="L143" s="203"/>
      <c r="M143" s="208"/>
      <c r="N143" s="209"/>
      <c r="O143" s="209"/>
      <c r="P143" s="209"/>
      <c r="Q143" s="209"/>
      <c r="R143" s="209"/>
      <c r="S143" s="209"/>
      <c r="T143" s="21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04" t="s">
        <v>168</v>
      </c>
      <c r="AU143" s="204" t="s">
        <v>85</v>
      </c>
      <c r="AV143" s="14" t="s">
        <v>85</v>
      </c>
      <c r="AW143" s="14" t="s">
        <v>34</v>
      </c>
      <c r="AX143" s="14" t="s">
        <v>83</v>
      </c>
      <c r="AY143" s="204" t="s">
        <v>160</v>
      </c>
    </row>
    <row r="144" s="2" customFormat="1" ht="24.15" customHeight="1">
      <c r="A144" s="38"/>
      <c r="B144" s="180"/>
      <c r="C144" s="181" t="s">
        <v>202</v>
      </c>
      <c r="D144" s="181" t="s">
        <v>162</v>
      </c>
      <c r="E144" s="182" t="s">
        <v>1774</v>
      </c>
      <c r="F144" s="183" t="s">
        <v>1775</v>
      </c>
      <c r="G144" s="184" t="s">
        <v>165</v>
      </c>
      <c r="H144" s="185">
        <v>50</v>
      </c>
      <c r="I144" s="186"/>
      <c r="J144" s="187">
        <f>ROUND(I144*H144,2)</f>
        <v>0</v>
      </c>
      <c r="K144" s="188"/>
      <c r="L144" s="39"/>
      <c r="M144" s="189" t="s">
        <v>1</v>
      </c>
      <c r="N144" s="190" t="s">
        <v>41</v>
      </c>
      <c r="O144" s="77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3" t="s">
        <v>166</v>
      </c>
      <c r="AT144" s="193" t="s">
        <v>162</v>
      </c>
      <c r="AU144" s="193" t="s">
        <v>85</v>
      </c>
      <c r="AY144" s="19" t="s">
        <v>160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9" t="s">
        <v>83</v>
      </c>
      <c r="BK144" s="194">
        <f>ROUND(I144*H144,2)</f>
        <v>0</v>
      </c>
      <c r="BL144" s="19" t="s">
        <v>166</v>
      </c>
      <c r="BM144" s="193" t="s">
        <v>1776</v>
      </c>
    </row>
    <row r="145" s="2" customFormat="1" ht="16.5" customHeight="1">
      <c r="A145" s="38"/>
      <c r="B145" s="180"/>
      <c r="C145" s="227" t="s">
        <v>1237</v>
      </c>
      <c r="D145" s="227" t="s">
        <v>329</v>
      </c>
      <c r="E145" s="228" t="s">
        <v>1777</v>
      </c>
      <c r="F145" s="229" t="s">
        <v>1778</v>
      </c>
      <c r="G145" s="230" t="s">
        <v>762</v>
      </c>
      <c r="H145" s="231">
        <v>1</v>
      </c>
      <c r="I145" s="232"/>
      <c r="J145" s="233">
        <f>ROUND(I145*H145,2)</f>
        <v>0</v>
      </c>
      <c r="K145" s="234"/>
      <c r="L145" s="235"/>
      <c r="M145" s="236" t="s">
        <v>1</v>
      </c>
      <c r="N145" s="237" t="s">
        <v>41</v>
      </c>
      <c r="O145" s="77"/>
      <c r="P145" s="191">
        <f>O145*H145</f>
        <v>0</v>
      </c>
      <c r="Q145" s="191">
        <v>0.001</v>
      </c>
      <c r="R145" s="191">
        <f>Q145*H145</f>
        <v>0.001</v>
      </c>
      <c r="S145" s="191">
        <v>0</v>
      </c>
      <c r="T145" s="19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3" t="s">
        <v>332</v>
      </c>
      <c r="AT145" s="193" t="s">
        <v>329</v>
      </c>
      <c r="AU145" s="193" t="s">
        <v>85</v>
      </c>
      <c r="AY145" s="19" t="s">
        <v>160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9" t="s">
        <v>83</v>
      </c>
      <c r="BK145" s="194">
        <f>ROUND(I145*H145,2)</f>
        <v>0</v>
      </c>
      <c r="BL145" s="19" t="s">
        <v>166</v>
      </c>
      <c r="BM145" s="193" t="s">
        <v>1779</v>
      </c>
    </row>
    <row r="146" s="14" customFormat="1">
      <c r="A146" s="14"/>
      <c r="B146" s="203"/>
      <c r="C146" s="14"/>
      <c r="D146" s="196" t="s">
        <v>168</v>
      </c>
      <c r="E146" s="204" t="s">
        <v>1</v>
      </c>
      <c r="F146" s="205" t="s">
        <v>1780</v>
      </c>
      <c r="G146" s="14"/>
      <c r="H146" s="206">
        <v>1</v>
      </c>
      <c r="I146" s="207"/>
      <c r="J146" s="14"/>
      <c r="K146" s="14"/>
      <c r="L146" s="203"/>
      <c r="M146" s="208"/>
      <c r="N146" s="209"/>
      <c r="O146" s="209"/>
      <c r="P146" s="209"/>
      <c r="Q146" s="209"/>
      <c r="R146" s="209"/>
      <c r="S146" s="209"/>
      <c r="T146" s="21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04" t="s">
        <v>168</v>
      </c>
      <c r="AU146" s="204" t="s">
        <v>85</v>
      </c>
      <c r="AV146" s="14" t="s">
        <v>85</v>
      </c>
      <c r="AW146" s="14" t="s">
        <v>34</v>
      </c>
      <c r="AX146" s="14" t="s">
        <v>83</v>
      </c>
      <c r="AY146" s="204" t="s">
        <v>160</v>
      </c>
    </row>
    <row r="147" s="2" customFormat="1" ht="24.15" customHeight="1">
      <c r="A147" s="38"/>
      <c r="B147" s="180"/>
      <c r="C147" s="181" t="s">
        <v>8</v>
      </c>
      <c r="D147" s="181" t="s">
        <v>162</v>
      </c>
      <c r="E147" s="182" t="s">
        <v>1781</v>
      </c>
      <c r="F147" s="183" t="s">
        <v>1782</v>
      </c>
      <c r="G147" s="184" t="s">
        <v>165</v>
      </c>
      <c r="H147" s="185">
        <v>98</v>
      </c>
      <c r="I147" s="186"/>
      <c r="J147" s="187">
        <f>ROUND(I147*H147,2)</f>
        <v>0</v>
      </c>
      <c r="K147" s="188"/>
      <c r="L147" s="39"/>
      <c r="M147" s="189" t="s">
        <v>1</v>
      </c>
      <c r="N147" s="190" t="s">
        <v>41</v>
      </c>
      <c r="O147" s="77"/>
      <c r="P147" s="191">
        <f>O147*H147</f>
        <v>0</v>
      </c>
      <c r="Q147" s="191">
        <v>0</v>
      </c>
      <c r="R147" s="191">
        <f>Q147*H147</f>
        <v>0</v>
      </c>
      <c r="S147" s="191">
        <v>0</v>
      </c>
      <c r="T147" s="19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3" t="s">
        <v>166</v>
      </c>
      <c r="AT147" s="193" t="s">
        <v>162</v>
      </c>
      <c r="AU147" s="193" t="s">
        <v>85</v>
      </c>
      <c r="AY147" s="19" t="s">
        <v>160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19" t="s">
        <v>83</v>
      </c>
      <c r="BK147" s="194">
        <f>ROUND(I147*H147,2)</f>
        <v>0</v>
      </c>
      <c r="BL147" s="19" t="s">
        <v>166</v>
      </c>
      <c r="BM147" s="193" t="s">
        <v>1783</v>
      </c>
    </row>
    <row r="148" s="14" customFormat="1">
      <c r="A148" s="14"/>
      <c r="B148" s="203"/>
      <c r="C148" s="14"/>
      <c r="D148" s="196" t="s">
        <v>168</v>
      </c>
      <c r="E148" s="204" t="s">
        <v>1</v>
      </c>
      <c r="F148" s="205" t="s">
        <v>1784</v>
      </c>
      <c r="G148" s="14"/>
      <c r="H148" s="206">
        <v>98</v>
      </c>
      <c r="I148" s="207"/>
      <c r="J148" s="14"/>
      <c r="K148" s="14"/>
      <c r="L148" s="203"/>
      <c r="M148" s="208"/>
      <c r="N148" s="209"/>
      <c r="O148" s="209"/>
      <c r="P148" s="209"/>
      <c r="Q148" s="209"/>
      <c r="R148" s="209"/>
      <c r="S148" s="209"/>
      <c r="T148" s="21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4" t="s">
        <v>168</v>
      </c>
      <c r="AU148" s="204" t="s">
        <v>85</v>
      </c>
      <c r="AV148" s="14" t="s">
        <v>85</v>
      </c>
      <c r="AW148" s="14" t="s">
        <v>34</v>
      </c>
      <c r="AX148" s="14" t="s">
        <v>76</v>
      </c>
      <c r="AY148" s="204" t="s">
        <v>160</v>
      </c>
    </row>
    <row r="149" s="15" customFormat="1">
      <c r="A149" s="15"/>
      <c r="B149" s="211"/>
      <c r="C149" s="15"/>
      <c r="D149" s="196" t="s">
        <v>168</v>
      </c>
      <c r="E149" s="212" t="s">
        <v>1</v>
      </c>
      <c r="F149" s="213" t="s">
        <v>171</v>
      </c>
      <c r="G149" s="15"/>
      <c r="H149" s="214">
        <v>98</v>
      </c>
      <c r="I149" s="215"/>
      <c r="J149" s="15"/>
      <c r="K149" s="15"/>
      <c r="L149" s="211"/>
      <c r="M149" s="216"/>
      <c r="N149" s="217"/>
      <c r="O149" s="217"/>
      <c r="P149" s="217"/>
      <c r="Q149" s="217"/>
      <c r="R149" s="217"/>
      <c r="S149" s="217"/>
      <c r="T149" s="218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12" t="s">
        <v>168</v>
      </c>
      <c r="AU149" s="212" t="s">
        <v>85</v>
      </c>
      <c r="AV149" s="15" t="s">
        <v>166</v>
      </c>
      <c r="AW149" s="15" t="s">
        <v>34</v>
      </c>
      <c r="AX149" s="15" t="s">
        <v>83</v>
      </c>
      <c r="AY149" s="212" t="s">
        <v>160</v>
      </c>
    </row>
    <row r="150" s="2" customFormat="1" ht="21.75" customHeight="1">
      <c r="A150" s="38"/>
      <c r="B150" s="180"/>
      <c r="C150" s="181" t="s">
        <v>1244</v>
      </c>
      <c r="D150" s="181" t="s">
        <v>162</v>
      </c>
      <c r="E150" s="182" t="s">
        <v>1785</v>
      </c>
      <c r="F150" s="183" t="s">
        <v>1786</v>
      </c>
      <c r="G150" s="184" t="s">
        <v>165</v>
      </c>
      <c r="H150" s="185">
        <v>50</v>
      </c>
      <c r="I150" s="186"/>
      <c r="J150" s="187">
        <f>ROUND(I150*H150,2)</f>
        <v>0</v>
      </c>
      <c r="K150" s="188"/>
      <c r="L150" s="39"/>
      <c r="M150" s="189" t="s">
        <v>1</v>
      </c>
      <c r="N150" s="190" t="s">
        <v>41</v>
      </c>
      <c r="O150" s="77"/>
      <c r="P150" s="191">
        <f>O150*H150</f>
        <v>0</v>
      </c>
      <c r="Q150" s="191">
        <v>0</v>
      </c>
      <c r="R150" s="191">
        <f>Q150*H150</f>
        <v>0</v>
      </c>
      <c r="S150" s="191">
        <v>0</v>
      </c>
      <c r="T150" s="19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3" t="s">
        <v>166</v>
      </c>
      <c r="AT150" s="193" t="s">
        <v>162</v>
      </c>
      <c r="AU150" s="193" t="s">
        <v>85</v>
      </c>
      <c r="AY150" s="19" t="s">
        <v>160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19" t="s">
        <v>83</v>
      </c>
      <c r="BK150" s="194">
        <f>ROUND(I150*H150,2)</f>
        <v>0</v>
      </c>
      <c r="BL150" s="19" t="s">
        <v>166</v>
      </c>
      <c r="BM150" s="193" t="s">
        <v>1787</v>
      </c>
    </row>
    <row r="151" s="2" customFormat="1" ht="16.5" customHeight="1">
      <c r="A151" s="38"/>
      <c r="B151" s="180"/>
      <c r="C151" s="181" t="s">
        <v>272</v>
      </c>
      <c r="D151" s="181" t="s">
        <v>162</v>
      </c>
      <c r="E151" s="182" t="s">
        <v>1788</v>
      </c>
      <c r="F151" s="183" t="s">
        <v>1789</v>
      </c>
      <c r="G151" s="184" t="s">
        <v>165</v>
      </c>
      <c r="H151" s="185">
        <v>50</v>
      </c>
      <c r="I151" s="186"/>
      <c r="J151" s="187">
        <f>ROUND(I151*H151,2)</f>
        <v>0</v>
      </c>
      <c r="K151" s="188"/>
      <c r="L151" s="39"/>
      <c r="M151" s="189" t="s">
        <v>1</v>
      </c>
      <c r="N151" s="190" t="s">
        <v>41</v>
      </c>
      <c r="O151" s="77"/>
      <c r="P151" s="191">
        <f>O151*H151</f>
        <v>0</v>
      </c>
      <c r="Q151" s="191">
        <v>0</v>
      </c>
      <c r="R151" s="191">
        <f>Q151*H151</f>
        <v>0</v>
      </c>
      <c r="S151" s="191">
        <v>0</v>
      </c>
      <c r="T151" s="19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93" t="s">
        <v>166</v>
      </c>
      <c r="AT151" s="193" t="s">
        <v>162</v>
      </c>
      <c r="AU151" s="193" t="s">
        <v>85</v>
      </c>
      <c r="AY151" s="19" t="s">
        <v>160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9" t="s">
        <v>83</v>
      </c>
      <c r="BK151" s="194">
        <f>ROUND(I151*H151,2)</f>
        <v>0</v>
      </c>
      <c r="BL151" s="19" t="s">
        <v>166</v>
      </c>
      <c r="BM151" s="193" t="s">
        <v>1790</v>
      </c>
    </row>
    <row r="152" s="2" customFormat="1" ht="24.15" customHeight="1">
      <c r="A152" s="38"/>
      <c r="B152" s="180"/>
      <c r="C152" s="181" t="s">
        <v>1562</v>
      </c>
      <c r="D152" s="181" t="s">
        <v>162</v>
      </c>
      <c r="E152" s="182" t="s">
        <v>1791</v>
      </c>
      <c r="F152" s="183" t="s">
        <v>1792</v>
      </c>
      <c r="G152" s="184" t="s">
        <v>261</v>
      </c>
      <c r="H152" s="185">
        <v>32</v>
      </c>
      <c r="I152" s="186"/>
      <c r="J152" s="187">
        <f>ROUND(I152*H152,2)</f>
        <v>0</v>
      </c>
      <c r="K152" s="188"/>
      <c r="L152" s="39"/>
      <c r="M152" s="189" t="s">
        <v>1</v>
      </c>
      <c r="N152" s="190" t="s">
        <v>41</v>
      </c>
      <c r="O152" s="77"/>
      <c r="P152" s="191">
        <f>O152*H152</f>
        <v>0</v>
      </c>
      <c r="Q152" s="191">
        <v>0</v>
      </c>
      <c r="R152" s="191">
        <f>Q152*H152</f>
        <v>0</v>
      </c>
      <c r="S152" s="191">
        <v>0</v>
      </c>
      <c r="T152" s="19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3" t="s">
        <v>166</v>
      </c>
      <c r="AT152" s="193" t="s">
        <v>162</v>
      </c>
      <c r="AU152" s="193" t="s">
        <v>85</v>
      </c>
      <c r="AY152" s="19" t="s">
        <v>160</v>
      </c>
      <c r="BE152" s="194">
        <f>IF(N152="základní",J152,0)</f>
        <v>0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19" t="s">
        <v>83</v>
      </c>
      <c r="BK152" s="194">
        <f>ROUND(I152*H152,2)</f>
        <v>0</v>
      </c>
      <c r="BL152" s="19" t="s">
        <v>166</v>
      </c>
      <c r="BM152" s="193" t="s">
        <v>1793</v>
      </c>
    </row>
    <row r="153" s="2" customFormat="1" ht="24.15" customHeight="1">
      <c r="A153" s="38"/>
      <c r="B153" s="180"/>
      <c r="C153" s="181" t="s">
        <v>324</v>
      </c>
      <c r="D153" s="181" t="s">
        <v>162</v>
      </c>
      <c r="E153" s="182" t="s">
        <v>1794</v>
      </c>
      <c r="F153" s="183" t="s">
        <v>1795</v>
      </c>
      <c r="G153" s="184" t="s">
        <v>261</v>
      </c>
      <c r="H153" s="185">
        <v>32</v>
      </c>
      <c r="I153" s="186"/>
      <c r="J153" s="187">
        <f>ROUND(I153*H153,2)</f>
        <v>0</v>
      </c>
      <c r="K153" s="188"/>
      <c r="L153" s="39"/>
      <c r="M153" s="189" t="s">
        <v>1</v>
      </c>
      <c r="N153" s="190" t="s">
        <v>41</v>
      </c>
      <c r="O153" s="77"/>
      <c r="P153" s="191">
        <f>O153*H153</f>
        <v>0</v>
      </c>
      <c r="Q153" s="191">
        <v>0</v>
      </c>
      <c r="R153" s="191">
        <f>Q153*H153</f>
        <v>0</v>
      </c>
      <c r="S153" s="191">
        <v>0</v>
      </c>
      <c r="T153" s="19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93" t="s">
        <v>166</v>
      </c>
      <c r="AT153" s="193" t="s">
        <v>162</v>
      </c>
      <c r="AU153" s="193" t="s">
        <v>85</v>
      </c>
      <c r="AY153" s="19" t="s">
        <v>160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19" t="s">
        <v>83</v>
      </c>
      <c r="BK153" s="194">
        <f>ROUND(I153*H153,2)</f>
        <v>0</v>
      </c>
      <c r="BL153" s="19" t="s">
        <v>166</v>
      </c>
      <c r="BM153" s="193" t="s">
        <v>1796</v>
      </c>
    </row>
    <row r="154" s="2" customFormat="1" ht="16.5" customHeight="1">
      <c r="A154" s="38"/>
      <c r="B154" s="180"/>
      <c r="C154" s="227" t="s">
        <v>1388</v>
      </c>
      <c r="D154" s="227" t="s">
        <v>329</v>
      </c>
      <c r="E154" s="228" t="s">
        <v>1797</v>
      </c>
      <c r="F154" s="229" t="s">
        <v>1798</v>
      </c>
      <c r="G154" s="230" t="s">
        <v>261</v>
      </c>
      <c r="H154" s="231">
        <v>8</v>
      </c>
      <c r="I154" s="232"/>
      <c r="J154" s="233">
        <f>ROUND(I154*H154,2)</f>
        <v>0</v>
      </c>
      <c r="K154" s="234"/>
      <c r="L154" s="235"/>
      <c r="M154" s="236" t="s">
        <v>1</v>
      </c>
      <c r="N154" s="237" t="s">
        <v>41</v>
      </c>
      <c r="O154" s="77"/>
      <c r="P154" s="191">
        <f>O154*H154</f>
        <v>0</v>
      </c>
      <c r="Q154" s="191">
        <v>0.001</v>
      </c>
      <c r="R154" s="191">
        <f>Q154*H154</f>
        <v>0.0080000000000000002</v>
      </c>
      <c r="S154" s="191">
        <v>0</v>
      </c>
      <c r="T154" s="19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3" t="s">
        <v>332</v>
      </c>
      <c r="AT154" s="193" t="s">
        <v>329</v>
      </c>
      <c r="AU154" s="193" t="s">
        <v>85</v>
      </c>
      <c r="AY154" s="19" t="s">
        <v>160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19" t="s">
        <v>83</v>
      </c>
      <c r="BK154" s="194">
        <f>ROUND(I154*H154,2)</f>
        <v>0</v>
      </c>
      <c r="BL154" s="19" t="s">
        <v>166</v>
      </c>
      <c r="BM154" s="193" t="s">
        <v>1799</v>
      </c>
    </row>
    <row r="155" s="2" customFormat="1" ht="16.5" customHeight="1">
      <c r="A155" s="38"/>
      <c r="B155" s="180"/>
      <c r="C155" s="227" t="s">
        <v>1392</v>
      </c>
      <c r="D155" s="227" t="s">
        <v>329</v>
      </c>
      <c r="E155" s="228" t="s">
        <v>1800</v>
      </c>
      <c r="F155" s="229" t="s">
        <v>1801</v>
      </c>
      <c r="G155" s="230" t="s">
        <v>261</v>
      </c>
      <c r="H155" s="231">
        <v>19</v>
      </c>
      <c r="I155" s="232"/>
      <c r="J155" s="233">
        <f>ROUND(I155*H155,2)</f>
        <v>0</v>
      </c>
      <c r="K155" s="234"/>
      <c r="L155" s="235"/>
      <c r="M155" s="236" t="s">
        <v>1</v>
      </c>
      <c r="N155" s="237" t="s">
        <v>41</v>
      </c>
      <c r="O155" s="77"/>
      <c r="P155" s="191">
        <f>O155*H155</f>
        <v>0</v>
      </c>
      <c r="Q155" s="191">
        <v>0.040000000000000001</v>
      </c>
      <c r="R155" s="191">
        <f>Q155*H155</f>
        <v>0.76000000000000001</v>
      </c>
      <c r="S155" s="191">
        <v>0</v>
      </c>
      <c r="T155" s="19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93" t="s">
        <v>332</v>
      </c>
      <c r="AT155" s="193" t="s">
        <v>329</v>
      </c>
      <c r="AU155" s="193" t="s">
        <v>85</v>
      </c>
      <c r="AY155" s="19" t="s">
        <v>160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19" t="s">
        <v>83</v>
      </c>
      <c r="BK155" s="194">
        <f>ROUND(I155*H155,2)</f>
        <v>0</v>
      </c>
      <c r="BL155" s="19" t="s">
        <v>166</v>
      </c>
      <c r="BM155" s="193" t="s">
        <v>1802</v>
      </c>
    </row>
    <row r="156" s="2" customFormat="1" ht="16.5" customHeight="1">
      <c r="A156" s="38"/>
      <c r="B156" s="180"/>
      <c r="C156" s="227" t="s">
        <v>1546</v>
      </c>
      <c r="D156" s="227" t="s">
        <v>329</v>
      </c>
      <c r="E156" s="228" t="s">
        <v>1803</v>
      </c>
      <c r="F156" s="229" t="s">
        <v>1804</v>
      </c>
      <c r="G156" s="230" t="s">
        <v>261</v>
      </c>
      <c r="H156" s="231">
        <v>5</v>
      </c>
      <c r="I156" s="232"/>
      <c r="J156" s="233">
        <f>ROUND(I156*H156,2)</f>
        <v>0</v>
      </c>
      <c r="K156" s="234"/>
      <c r="L156" s="235"/>
      <c r="M156" s="236" t="s">
        <v>1</v>
      </c>
      <c r="N156" s="237" t="s">
        <v>41</v>
      </c>
      <c r="O156" s="77"/>
      <c r="P156" s="191">
        <f>O156*H156</f>
        <v>0</v>
      </c>
      <c r="Q156" s="191">
        <v>0.027</v>
      </c>
      <c r="R156" s="191">
        <f>Q156*H156</f>
        <v>0.13500000000000001</v>
      </c>
      <c r="S156" s="191">
        <v>0</v>
      </c>
      <c r="T156" s="19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3" t="s">
        <v>332</v>
      </c>
      <c r="AT156" s="193" t="s">
        <v>329</v>
      </c>
      <c r="AU156" s="193" t="s">
        <v>85</v>
      </c>
      <c r="AY156" s="19" t="s">
        <v>160</v>
      </c>
      <c r="BE156" s="194">
        <f>IF(N156="základní",J156,0)</f>
        <v>0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19" t="s">
        <v>83</v>
      </c>
      <c r="BK156" s="194">
        <f>ROUND(I156*H156,2)</f>
        <v>0</v>
      </c>
      <c r="BL156" s="19" t="s">
        <v>166</v>
      </c>
      <c r="BM156" s="193" t="s">
        <v>1805</v>
      </c>
    </row>
    <row r="157" s="2" customFormat="1" ht="16.5" customHeight="1">
      <c r="A157" s="38"/>
      <c r="B157" s="180"/>
      <c r="C157" s="227" t="s">
        <v>1548</v>
      </c>
      <c r="D157" s="227" t="s">
        <v>329</v>
      </c>
      <c r="E157" s="228" t="s">
        <v>1806</v>
      </c>
      <c r="F157" s="229" t="s">
        <v>1807</v>
      </c>
      <c r="G157" s="230" t="s">
        <v>261</v>
      </c>
      <c r="H157" s="231">
        <v>5</v>
      </c>
      <c r="I157" s="232"/>
      <c r="J157" s="233">
        <f>ROUND(I157*H157,2)</f>
        <v>0</v>
      </c>
      <c r="K157" s="234"/>
      <c r="L157" s="235"/>
      <c r="M157" s="236" t="s">
        <v>1</v>
      </c>
      <c r="N157" s="237" t="s">
        <v>41</v>
      </c>
      <c r="O157" s="77"/>
      <c r="P157" s="191">
        <f>O157*H157</f>
        <v>0</v>
      </c>
      <c r="Q157" s="191">
        <v>0.027</v>
      </c>
      <c r="R157" s="191">
        <f>Q157*H157</f>
        <v>0.13500000000000001</v>
      </c>
      <c r="S157" s="191">
        <v>0</v>
      </c>
      <c r="T157" s="19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93" t="s">
        <v>332</v>
      </c>
      <c r="AT157" s="193" t="s">
        <v>329</v>
      </c>
      <c r="AU157" s="193" t="s">
        <v>85</v>
      </c>
      <c r="AY157" s="19" t="s">
        <v>160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19" t="s">
        <v>83</v>
      </c>
      <c r="BK157" s="194">
        <f>ROUND(I157*H157,2)</f>
        <v>0</v>
      </c>
      <c r="BL157" s="19" t="s">
        <v>166</v>
      </c>
      <c r="BM157" s="193" t="s">
        <v>1808</v>
      </c>
    </row>
    <row r="158" s="2" customFormat="1" ht="33" customHeight="1">
      <c r="A158" s="38"/>
      <c r="B158" s="180"/>
      <c r="C158" s="181" t="s">
        <v>320</v>
      </c>
      <c r="D158" s="181" t="s">
        <v>162</v>
      </c>
      <c r="E158" s="182" t="s">
        <v>1809</v>
      </c>
      <c r="F158" s="183" t="s">
        <v>1810</v>
      </c>
      <c r="G158" s="184" t="s">
        <v>261</v>
      </c>
      <c r="H158" s="185">
        <v>32</v>
      </c>
      <c r="I158" s="186"/>
      <c r="J158" s="187">
        <f>ROUND(I158*H158,2)</f>
        <v>0</v>
      </c>
      <c r="K158" s="188"/>
      <c r="L158" s="39"/>
      <c r="M158" s="189" t="s">
        <v>1</v>
      </c>
      <c r="N158" s="190" t="s">
        <v>41</v>
      </c>
      <c r="O158" s="77"/>
      <c r="P158" s="191">
        <f>O158*H158</f>
        <v>0</v>
      </c>
      <c r="Q158" s="191">
        <v>6.0000000000000002E-05</v>
      </c>
      <c r="R158" s="191">
        <f>Q158*H158</f>
        <v>0.0019200000000000001</v>
      </c>
      <c r="S158" s="191">
        <v>0</v>
      </c>
      <c r="T158" s="19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93" t="s">
        <v>166</v>
      </c>
      <c r="AT158" s="193" t="s">
        <v>162</v>
      </c>
      <c r="AU158" s="193" t="s">
        <v>85</v>
      </c>
      <c r="AY158" s="19" t="s">
        <v>160</v>
      </c>
      <c r="BE158" s="194">
        <f>IF(N158="základní",J158,0)</f>
        <v>0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19" t="s">
        <v>83</v>
      </c>
      <c r="BK158" s="194">
        <f>ROUND(I158*H158,2)</f>
        <v>0</v>
      </c>
      <c r="BL158" s="19" t="s">
        <v>166</v>
      </c>
      <c r="BM158" s="193" t="s">
        <v>1811</v>
      </c>
    </row>
    <row r="159" s="2" customFormat="1" ht="21.75" customHeight="1">
      <c r="A159" s="38"/>
      <c r="B159" s="180"/>
      <c r="C159" s="227" t="s">
        <v>1553</v>
      </c>
      <c r="D159" s="227" t="s">
        <v>329</v>
      </c>
      <c r="E159" s="228" t="s">
        <v>1812</v>
      </c>
      <c r="F159" s="229" t="s">
        <v>1813</v>
      </c>
      <c r="G159" s="230" t="s">
        <v>261</v>
      </c>
      <c r="H159" s="231">
        <v>96</v>
      </c>
      <c r="I159" s="232"/>
      <c r="J159" s="233">
        <f>ROUND(I159*H159,2)</f>
        <v>0</v>
      </c>
      <c r="K159" s="234"/>
      <c r="L159" s="235"/>
      <c r="M159" s="236" t="s">
        <v>1</v>
      </c>
      <c r="N159" s="237" t="s">
        <v>41</v>
      </c>
      <c r="O159" s="77"/>
      <c r="P159" s="191">
        <f>O159*H159</f>
        <v>0</v>
      </c>
      <c r="Q159" s="191">
        <v>0.0058999999999999999</v>
      </c>
      <c r="R159" s="191">
        <f>Q159*H159</f>
        <v>0.56640000000000001</v>
      </c>
      <c r="S159" s="191">
        <v>0</v>
      </c>
      <c r="T159" s="19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93" t="s">
        <v>332</v>
      </c>
      <c r="AT159" s="193" t="s">
        <v>329</v>
      </c>
      <c r="AU159" s="193" t="s">
        <v>85</v>
      </c>
      <c r="AY159" s="19" t="s">
        <v>160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19" t="s">
        <v>83</v>
      </c>
      <c r="BK159" s="194">
        <f>ROUND(I159*H159,2)</f>
        <v>0</v>
      </c>
      <c r="BL159" s="19" t="s">
        <v>166</v>
      </c>
      <c r="BM159" s="193" t="s">
        <v>1814</v>
      </c>
    </row>
    <row r="160" s="14" customFormat="1">
      <c r="A160" s="14"/>
      <c r="B160" s="203"/>
      <c r="C160" s="14"/>
      <c r="D160" s="196" t="s">
        <v>168</v>
      </c>
      <c r="E160" s="14"/>
      <c r="F160" s="205" t="s">
        <v>1815</v>
      </c>
      <c r="G160" s="14"/>
      <c r="H160" s="206">
        <v>96</v>
      </c>
      <c r="I160" s="207"/>
      <c r="J160" s="14"/>
      <c r="K160" s="14"/>
      <c r="L160" s="203"/>
      <c r="M160" s="208"/>
      <c r="N160" s="209"/>
      <c r="O160" s="209"/>
      <c r="P160" s="209"/>
      <c r="Q160" s="209"/>
      <c r="R160" s="209"/>
      <c r="S160" s="209"/>
      <c r="T160" s="21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04" t="s">
        <v>168</v>
      </c>
      <c r="AU160" s="204" t="s">
        <v>85</v>
      </c>
      <c r="AV160" s="14" t="s">
        <v>85</v>
      </c>
      <c r="AW160" s="14" t="s">
        <v>3</v>
      </c>
      <c r="AX160" s="14" t="s">
        <v>83</v>
      </c>
      <c r="AY160" s="204" t="s">
        <v>160</v>
      </c>
    </row>
    <row r="161" s="2" customFormat="1" ht="21.75" customHeight="1">
      <c r="A161" s="38"/>
      <c r="B161" s="180"/>
      <c r="C161" s="181" t="s">
        <v>200</v>
      </c>
      <c r="D161" s="181" t="s">
        <v>162</v>
      </c>
      <c r="E161" s="182" t="s">
        <v>1816</v>
      </c>
      <c r="F161" s="183" t="s">
        <v>1817</v>
      </c>
      <c r="G161" s="184" t="s">
        <v>179</v>
      </c>
      <c r="H161" s="185">
        <v>4</v>
      </c>
      <c r="I161" s="186"/>
      <c r="J161" s="187">
        <f>ROUND(I161*H161,2)</f>
        <v>0</v>
      </c>
      <c r="K161" s="188"/>
      <c r="L161" s="39"/>
      <c r="M161" s="189" t="s">
        <v>1</v>
      </c>
      <c r="N161" s="190" t="s">
        <v>41</v>
      </c>
      <c r="O161" s="77"/>
      <c r="P161" s="191">
        <f>O161*H161</f>
        <v>0</v>
      </c>
      <c r="Q161" s="191">
        <v>0</v>
      </c>
      <c r="R161" s="191">
        <f>Q161*H161</f>
        <v>0</v>
      </c>
      <c r="S161" s="191">
        <v>0</v>
      </c>
      <c r="T161" s="19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93" t="s">
        <v>166</v>
      </c>
      <c r="AT161" s="193" t="s">
        <v>162</v>
      </c>
      <c r="AU161" s="193" t="s">
        <v>85</v>
      </c>
      <c r="AY161" s="19" t="s">
        <v>160</v>
      </c>
      <c r="BE161" s="194">
        <f>IF(N161="základní",J161,0)</f>
        <v>0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19" t="s">
        <v>83</v>
      </c>
      <c r="BK161" s="194">
        <f>ROUND(I161*H161,2)</f>
        <v>0</v>
      </c>
      <c r="BL161" s="19" t="s">
        <v>166</v>
      </c>
      <c r="BM161" s="193" t="s">
        <v>1818</v>
      </c>
    </row>
    <row r="162" s="12" customFormat="1" ht="22.8" customHeight="1">
      <c r="A162" s="12"/>
      <c r="B162" s="167"/>
      <c r="C162" s="12"/>
      <c r="D162" s="168" t="s">
        <v>75</v>
      </c>
      <c r="E162" s="178" t="s">
        <v>85</v>
      </c>
      <c r="F162" s="178" t="s">
        <v>214</v>
      </c>
      <c r="G162" s="12"/>
      <c r="H162" s="12"/>
      <c r="I162" s="170"/>
      <c r="J162" s="179">
        <f>BK162</f>
        <v>0</v>
      </c>
      <c r="K162" s="12"/>
      <c r="L162" s="167"/>
      <c r="M162" s="172"/>
      <c r="N162" s="173"/>
      <c r="O162" s="173"/>
      <c r="P162" s="174">
        <f>SUM(P163:P166)</f>
        <v>0</v>
      </c>
      <c r="Q162" s="173"/>
      <c r="R162" s="174">
        <f>SUM(R163:R166)</f>
        <v>0.044624299999999992</v>
      </c>
      <c r="S162" s="173"/>
      <c r="T162" s="175">
        <f>SUM(T163:T166)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68" t="s">
        <v>83</v>
      </c>
      <c r="AT162" s="176" t="s">
        <v>75</v>
      </c>
      <c r="AU162" s="176" t="s">
        <v>83</v>
      </c>
      <c r="AY162" s="168" t="s">
        <v>160</v>
      </c>
      <c r="BK162" s="177">
        <f>SUM(BK163:BK166)</f>
        <v>0</v>
      </c>
    </row>
    <row r="163" s="2" customFormat="1" ht="24.15" customHeight="1">
      <c r="A163" s="38"/>
      <c r="B163" s="180"/>
      <c r="C163" s="181" t="s">
        <v>1251</v>
      </c>
      <c r="D163" s="181" t="s">
        <v>162</v>
      </c>
      <c r="E163" s="182" t="s">
        <v>1819</v>
      </c>
      <c r="F163" s="183" t="s">
        <v>1820</v>
      </c>
      <c r="G163" s="184" t="s">
        <v>165</v>
      </c>
      <c r="H163" s="185">
        <v>98</v>
      </c>
      <c r="I163" s="186"/>
      <c r="J163" s="187">
        <f>ROUND(I163*H163,2)</f>
        <v>0</v>
      </c>
      <c r="K163" s="188"/>
      <c r="L163" s="39"/>
      <c r="M163" s="189" t="s">
        <v>1</v>
      </c>
      <c r="N163" s="190" t="s">
        <v>41</v>
      </c>
      <c r="O163" s="77"/>
      <c r="P163" s="191">
        <f>O163*H163</f>
        <v>0</v>
      </c>
      <c r="Q163" s="191">
        <v>0.00010000000000000001</v>
      </c>
      <c r="R163" s="191">
        <f>Q163*H163</f>
        <v>0.0097999999999999997</v>
      </c>
      <c r="S163" s="191">
        <v>0</v>
      </c>
      <c r="T163" s="19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93" t="s">
        <v>166</v>
      </c>
      <c r="AT163" s="193" t="s">
        <v>162</v>
      </c>
      <c r="AU163" s="193" t="s">
        <v>85</v>
      </c>
      <c r="AY163" s="19" t="s">
        <v>160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19" t="s">
        <v>83</v>
      </c>
      <c r="BK163" s="194">
        <f>ROUND(I163*H163,2)</f>
        <v>0</v>
      </c>
      <c r="BL163" s="19" t="s">
        <v>166</v>
      </c>
      <c r="BM163" s="193" t="s">
        <v>1821</v>
      </c>
    </row>
    <row r="164" s="14" customFormat="1">
      <c r="A164" s="14"/>
      <c r="B164" s="203"/>
      <c r="C164" s="14"/>
      <c r="D164" s="196" t="s">
        <v>168</v>
      </c>
      <c r="E164" s="204" t="s">
        <v>1</v>
      </c>
      <c r="F164" s="205" t="s">
        <v>1784</v>
      </c>
      <c r="G164" s="14"/>
      <c r="H164" s="206">
        <v>98</v>
      </c>
      <c r="I164" s="207"/>
      <c r="J164" s="14"/>
      <c r="K164" s="14"/>
      <c r="L164" s="203"/>
      <c r="M164" s="208"/>
      <c r="N164" s="209"/>
      <c r="O164" s="209"/>
      <c r="P164" s="209"/>
      <c r="Q164" s="209"/>
      <c r="R164" s="209"/>
      <c r="S164" s="209"/>
      <c r="T164" s="21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04" t="s">
        <v>168</v>
      </c>
      <c r="AU164" s="204" t="s">
        <v>85</v>
      </c>
      <c r="AV164" s="14" t="s">
        <v>85</v>
      </c>
      <c r="AW164" s="14" t="s">
        <v>34</v>
      </c>
      <c r="AX164" s="14" t="s">
        <v>83</v>
      </c>
      <c r="AY164" s="204" t="s">
        <v>160</v>
      </c>
    </row>
    <row r="165" s="2" customFormat="1" ht="24.15" customHeight="1">
      <c r="A165" s="38"/>
      <c r="B165" s="180"/>
      <c r="C165" s="227" t="s">
        <v>561</v>
      </c>
      <c r="D165" s="227" t="s">
        <v>329</v>
      </c>
      <c r="E165" s="228" t="s">
        <v>1822</v>
      </c>
      <c r="F165" s="229" t="s">
        <v>1823</v>
      </c>
      <c r="G165" s="230" t="s">
        <v>165</v>
      </c>
      <c r="H165" s="231">
        <v>116.081</v>
      </c>
      <c r="I165" s="232"/>
      <c r="J165" s="233">
        <f>ROUND(I165*H165,2)</f>
        <v>0</v>
      </c>
      <c r="K165" s="234"/>
      <c r="L165" s="235"/>
      <c r="M165" s="236" t="s">
        <v>1</v>
      </c>
      <c r="N165" s="237" t="s">
        <v>41</v>
      </c>
      <c r="O165" s="77"/>
      <c r="P165" s="191">
        <f>O165*H165</f>
        <v>0</v>
      </c>
      <c r="Q165" s="191">
        <v>0.00029999999999999997</v>
      </c>
      <c r="R165" s="191">
        <f>Q165*H165</f>
        <v>0.034824299999999996</v>
      </c>
      <c r="S165" s="191">
        <v>0</v>
      </c>
      <c r="T165" s="19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93" t="s">
        <v>332</v>
      </c>
      <c r="AT165" s="193" t="s">
        <v>329</v>
      </c>
      <c r="AU165" s="193" t="s">
        <v>85</v>
      </c>
      <c r="AY165" s="19" t="s">
        <v>160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19" t="s">
        <v>83</v>
      </c>
      <c r="BK165" s="194">
        <f>ROUND(I165*H165,2)</f>
        <v>0</v>
      </c>
      <c r="BL165" s="19" t="s">
        <v>166</v>
      </c>
      <c r="BM165" s="193" t="s">
        <v>1824</v>
      </c>
    </row>
    <row r="166" s="14" customFormat="1">
      <c r="A166" s="14"/>
      <c r="B166" s="203"/>
      <c r="C166" s="14"/>
      <c r="D166" s="196" t="s">
        <v>168</v>
      </c>
      <c r="E166" s="204" t="s">
        <v>1</v>
      </c>
      <c r="F166" s="205" t="s">
        <v>1825</v>
      </c>
      <c r="G166" s="14"/>
      <c r="H166" s="206">
        <v>116.08100000000002</v>
      </c>
      <c r="I166" s="207"/>
      <c r="J166" s="14"/>
      <c r="K166" s="14"/>
      <c r="L166" s="203"/>
      <c r="M166" s="208"/>
      <c r="N166" s="209"/>
      <c r="O166" s="209"/>
      <c r="P166" s="209"/>
      <c r="Q166" s="209"/>
      <c r="R166" s="209"/>
      <c r="S166" s="209"/>
      <c r="T166" s="21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04" t="s">
        <v>168</v>
      </c>
      <c r="AU166" s="204" t="s">
        <v>85</v>
      </c>
      <c r="AV166" s="14" t="s">
        <v>85</v>
      </c>
      <c r="AW166" s="14" t="s">
        <v>34</v>
      </c>
      <c r="AX166" s="14" t="s">
        <v>83</v>
      </c>
      <c r="AY166" s="204" t="s">
        <v>160</v>
      </c>
    </row>
    <row r="167" s="12" customFormat="1" ht="22.8" customHeight="1">
      <c r="A167" s="12"/>
      <c r="B167" s="167"/>
      <c r="C167" s="12"/>
      <c r="D167" s="168" t="s">
        <v>75</v>
      </c>
      <c r="E167" s="178" t="s">
        <v>318</v>
      </c>
      <c r="F167" s="178" t="s">
        <v>319</v>
      </c>
      <c r="G167" s="12"/>
      <c r="H167" s="12"/>
      <c r="I167" s="170"/>
      <c r="J167" s="179">
        <f>BK167</f>
        <v>0</v>
      </c>
      <c r="K167" s="12"/>
      <c r="L167" s="167"/>
      <c r="M167" s="172"/>
      <c r="N167" s="173"/>
      <c r="O167" s="173"/>
      <c r="P167" s="174">
        <f>SUM(P168:P181)</f>
        <v>0</v>
      </c>
      <c r="Q167" s="173"/>
      <c r="R167" s="174">
        <f>SUM(R168:R181)</f>
        <v>6.30504</v>
      </c>
      <c r="S167" s="173"/>
      <c r="T167" s="175">
        <f>SUM(T168:T181)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68" t="s">
        <v>83</v>
      </c>
      <c r="AT167" s="176" t="s">
        <v>75</v>
      </c>
      <c r="AU167" s="176" t="s">
        <v>83</v>
      </c>
      <c r="AY167" s="168" t="s">
        <v>160</v>
      </c>
      <c r="BK167" s="177">
        <f>SUM(BK168:BK181)</f>
        <v>0</v>
      </c>
    </row>
    <row r="168" s="2" customFormat="1" ht="24.15" customHeight="1">
      <c r="A168" s="38"/>
      <c r="B168" s="180"/>
      <c r="C168" s="181" t="s">
        <v>1258</v>
      </c>
      <c r="D168" s="181" t="s">
        <v>162</v>
      </c>
      <c r="E168" s="182" t="s">
        <v>1826</v>
      </c>
      <c r="F168" s="183" t="s">
        <v>1827</v>
      </c>
      <c r="G168" s="184" t="s">
        <v>165</v>
      </c>
      <c r="H168" s="185">
        <v>28</v>
      </c>
      <c r="I168" s="186"/>
      <c r="J168" s="187">
        <f>ROUND(I168*H168,2)</f>
        <v>0</v>
      </c>
      <c r="K168" s="188"/>
      <c r="L168" s="39"/>
      <c r="M168" s="189" t="s">
        <v>1</v>
      </c>
      <c r="N168" s="190" t="s">
        <v>41</v>
      </c>
      <c r="O168" s="77"/>
      <c r="P168" s="191">
        <f>O168*H168</f>
        <v>0</v>
      </c>
      <c r="Q168" s="191">
        <v>0</v>
      </c>
      <c r="R168" s="191">
        <f>Q168*H168</f>
        <v>0</v>
      </c>
      <c r="S168" s="191">
        <v>0</v>
      </c>
      <c r="T168" s="19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93" t="s">
        <v>166</v>
      </c>
      <c r="AT168" s="193" t="s">
        <v>162</v>
      </c>
      <c r="AU168" s="193" t="s">
        <v>85</v>
      </c>
      <c r="AY168" s="19" t="s">
        <v>160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19" t="s">
        <v>83</v>
      </c>
      <c r="BK168" s="194">
        <f>ROUND(I168*H168,2)</f>
        <v>0</v>
      </c>
      <c r="BL168" s="19" t="s">
        <v>166</v>
      </c>
      <c r="BM168" s="193" t="s">
        <v>1828</v>
      </c>
    </row>
    <row r="169" s="14" customFormat="1">
      <c r="A169" s="14"/>
      <c r="B169" s="203"/>
      <c r="C169" s="14"/>
      <c r="D169" s="196" t="s">
        <v>168</v>
      </c>
      <c r="E169" s="204" t="s">
        <v>1</v>
      </c>
      <c r="F169" s="205" t="s">
        <v>1829</v>
      </c>
      <c r="G169" s="14"/>
      <c r="H169" s="206">
        <v>28</v>
      </c>
      <c r="I169" s="207"/>
      <c r="J169" s="14"/>
      <c r="K169" s="14"/>
      <c r="L169" s="203"/>
      <c r="M169" s="208"/>
      <c r="N169" s="209"/>
      <c r="O169" s="209"/>
      <c r="P169" s="209"/>
      <c r="Q169" s="209"/>
      <c r="R169" s="209"/>
      <c r="S169" s="209"/>
      <c r="T169" s="21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04" t="s">
        <v>168</v>
      </c>
      <c r="AU169" s="204" t="s">
        <v>85</v>
      </c>
      <c r="AV169" s="14" t="s">
        <v>85</v>
      </c>
      <c r="AW169" s="14" t="s">
        <v>34</v>
      </c>
      <c r="AX169" s="14" t="s">
        <v>83</v>
      </c>
      <c r="AY169" s="204" t="s">
        <v>160</v>
      </c>
    </row>
    <row r="170" s="2" customFormat="1" ht="24.15" customHeight="1">
      <c r="A170" s="38"/>
      <c r="B170" s="180"/>
      <c r="C170" s="181" t="s">
        <v>1262</v>
      </c>
      <c r="D170" s="181" t="s">
        <v>162</v>
      </c>
      <c r="E170" s="182" t="s">
        <v>1830</v>
      </c>
      <c r="F170" s="183" t="s">
        <v>1831</v>
      </c>
      <c r="G170" s="184" t="s">
        <v>165</v>
      </c>
      <c r="H170" s="185">
        <v>70</v>
      </c>
      <c r="I170" s="186"/>
      <c r="J170" s="187">
        <f>ROUND(I170*H170,2)</f>
        <v>0</v>
      </c>
      <c r="K170" s="188"/>
      <c r="L170" s="39"/>
      <c r="M170" s="189" t="s">
        <v>1</v>
      </c>
      <c r="N170" s="190" t="s">
        <v>41</v>
      </c>
      <c r="O170" s="77"/>
      <c r="P170" s="191">
        <f>O170*H170</f>
        <v>0</v>
      </c>
      <c r="Q170" s="191">
        <v>0</v>
      </c>
      <c r="R170" s="191">
        <f>Q170*H170</f>
        <v>0</v>
      </c>
      <c r="S170" s="191">
        <v>0</v>
      </c>
      <c r="T170" s="19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93" t="s">
        <v>166</v>
      </c>
      <c r="AT170" s="193" t="s">
        <v>162</v>
      </c>
      <c r="AU170" s="193" t="s">
        <v>85</v>
      </c>
      <c r="AY170" s="19" t="s">
        <v>160</v>
      </c>
      <c r="BE170" s="194">
        <f>IF(N170="základní",J170,0)</f>
        <v>0</v>
      </c>
      <c r="BF170" s="194">
        <f>IF(N170="snížená",J170,0)</f>
        <v>0</v>
      </c>
      <c r="BG170" s="194">
        <f>IF(N170="zákl. přenesená",J170,0)</f>
        <v>0</v>
      </c>
      <c r="BH170" s="194">
        <f>IF(N170="sníž. přenesená",J170,0)</f>
        <v>0</v>
      </c>
      <c r="BI170" s="194">
        <f>IF(N170="nulová",J170,0)</f>
        <v>0</v>
      </c>
      <c r="BJ170" s="19" t="s">
        <v>83</v>
      </c>
      <c r="BK170" s="194">
        <f>ROUND(I170*H170,2)</f>
        <v>0</v>
      </c>
      <c r="BL170" s="19" t="s">
        <v>166</v>
      </c>
      <c r="BM170" s="193" t="s">
        <v>1832</v>
      </c>
    </row>
    <row r="171" s="2" customFormat="1" ht="24.15" customHeight="1">
      <c r="A171" s="38"/>
      <c r="B171" s="180"/>
      <c r="C171" s="181" t="s">
        <v>215</v>
      </c>
      <c r="D171" s="181" t="s">
        <v>162</v>
      </c>
      <c r="E171" s="182" t="s">
        <v>1833</v>
      </c>
      <c r="F171" s="183" t="s">
        <v>1834</v>
      </c>
      <c r="G171" s="184" t="s">
        <v>165</v>
      </c>
      <c r="H171" s="185">
        <v>70</v>
      </c>
      <c r="I171" s="186"/>
      <c r="J171" s="187">
        <f>ROUND(I171*H171,2)</f>
        <v>0</v>
      </c>
      <c r="K171" s="188"/>
      <c r="L171" s="39"/>
      <c r="M171" s="189" t="s">
        <v>1</v>
      </c>
      <c r="N171" s="190" t="s">
        <v>41</v>
      </c>
      <c r="O171" s="77"/>
      <c r="P171" s="191">
        <f>O171*H171</f>
        <v>0</v>
      </c>
      <c r="Q171" s="191">
        <v>0</v>
      </c>
      <c r="R171" s="191">
        <f>Q171*H171</f>
        <v>0</v>
      </c>
      <c r="S171" s="191">
        <v>0</v>
      </c>
      <c r="T171" s="19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93" t="s">
        <v>166</v>
      </c>
      <c r="AT171" s="193" t="s">
        <v>162</v>
      </c>
      <c r="AU171" s="193" t="s">
        <v>85</v>
      </c>
      <c r="AY171" s="19" t="s">
        <v>160</v>
      </c>
      <c r="BE171" s="194">
        <f>IF(N171="základní",J171,0)</f>
        <v>0</v>
      </c>
      <c r="BF171" s="194">
        <f>IF(N171="snížená",J171,0)</f>
        <v>0</v>
      </c>
      <c r="BG171" s="194">
        <f>IF(N171="zákl. přenesená",J171,0)</f>
        <v>0</v>
      </c>
      <c r="BH171" s="194">
        <f>IF(N171="sníž. přenesená",J171,0)</f>
        <v>0</v>
      </c>
      <c r="BI171" s="194">
        <f>IF(N171="nulová",J171,0)</f>
        <v>0</v>
      </c>
      <c r="BJ171" s="19" t="s">
        <v>83</v>
      </c>
      <c r="BK171" s="194">
        <f>ROUND(I171*H171,2)</f>
        <v>0</v>
      </c>
      <c r="BL171" s="19" t="s">
        <v>166</v>
      </c>
      <c r="BM171" s="193" t="s">
        <v>1835</v>
      </c>
    </row>
    <row r="172" s="2" customFormat="1" ht="24.15" customHeight="1">
      <c r="A172" s="38"/>
      <c r="B172" s="180"/>
      <c r="C172" s="181" t="s">
        <v>222</v>
      </c>
      <c r="D172" s="181" t="s">
        <v>162</v>
      </c>
      <c r="E172" s="182" t="s">
        <v>1836</v>
      </c>
      <c r="F172" s="183" t="s">
        <v>1837</v>
      </c>
      <c r="G172" s="184" t="s">
        <v>165</v>
      </c>
      <c r="H172" s="185">
        <v>70</v>
      </c>
      <c r="I172" s="186"/>
      <c r="J172" s="187">
        <f>ROUND(I172*H172,2)</f>
        <v>0</v>
      </c>
      <c r="K172" s="188"/>
      <c r="L172" s="39"/>
      <c r="M172" s="189" t="s">
        <v>1</v>
      </c>
      <c r="N172" s="190" t="s">
        <v>41</v>
      </c>
      <c r="O172" s="77"/>
      <c r="P172" s="191">
        <f>O172*H172</f>
        <v>0</v>
      </c>
      <c r="Q172" s="191">
        <v>0</v>
      </c>
      <c r="R172" s="191">
        <f>Q172*H172</f>
        <v>0</v>
      </c>
      <c r="S172" s="191">
        <v>0</v>
      </c>
      <c r="T172" s="19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93" t="s">
        <v>166</v>
      </c>
      <c r="AT172" s="193" t="s">
        <v>162</v>
      </c>
      <c r="AU172" s="193" t="s">
        <v>85</v>
      </c>
      <c r="AY172" s="19" t="s">
        <v>160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19" t="s">
        <v>83</v>
      </c>
      <c r="BK172" s="194">
        <f>ROUND(I172*H172,2)</f>
        <v>0</v>
      </c>
      <c r="BL172" s="19" t="s">
        <v>166</v>
      </c>
      <c r="BM172" s="193" t="s">
        <v>1838</v>
      </c>
    </row>
    <row r="173" s="2" customFormat="1" ht="24.15" customHeight="1">
      <c r="A173" s="38"/>
      <c r="B173" s="180"/>
      <c r="C173" s="181" t="s">
        <v>7</v>
      </c>
      <c r="D173" s="181" t="s">
        <v>162</v>
      </c>
      <c r="E173" s="182" t="s">
        <v>1839</v>
      </c>
      <c r="F173" s="183" t="s">
        <v>1840</v>
      </c>
      <c r="G173" s="184" t="s">
        <v>165</v>
      </c>
      <c r="H173" s="185">
        <v>70</v>
      </c>
      <c r="I173" s="186"/>
      <c r="J173" s="187">
        <f>ROUND(I173*H173,2)</f>
        <v>0</v>
      </c>
      <c r="K173" s="188"/>
      <c r="L173" s="39"/>
      <c r="M173" s="189" t="s">
        <v>1</v>
      </c>
      <c r="N173" s="190" t="s">
        <v>41</v>
      </c>
      <c r="O173" s="77"/>
      <c r="P173" s="191">
        <f>O173*H173</f>
        <v>0</v>
      </c>
      <c r="Q173" s="191">
        <v>0</v>
      </c>
      <c r="R173" s="191">
        <f>Q173*H173</f>
        <v>0</v>
      </c>
      <c r="S173" s="191">
        <v>0</v>
      </c>
      <c r="T173" s="19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93" t="s">
        <v>166</v>
      </c>
      <c r="AT173" s="193" t="s">
        <v>162</v>
      </c>
      <c r="AU173" s="193" t="s">
        <v>85</v>
      </c>
      <c r="AY173" s="19" t="s">
        <v>160</v>
      </c>
      <c r="BE173" s="194">
        <f>IF(N173="základní",J173,0)</f>
        <v>0</v>
      </c>
      <c r="BF173" s="194">
        <f>IF(N173="snížená",J173,0)</f>
        <v>0</v>
      </c>
      <c r="BG173" s="194">
        <f>IF(N173="zákl. přenesená",J173,0)</f>
        <v>0</v>
      </c>
      <c r="BH173" s="194">
        <f>IF(N173="sníž. přenesená",J173,0)</f>
        <v>0</v>
      </c>
      <c r="BI173" s="194">
        <f>IF(N173="nulová",J173,0)</f>
        <v>0</v>
      </c>
      <c r="BJ173" s="19" t="s">
        <v>83</v>
      </c>
      <c r="BK173" s="194">
        <f>ROUND(I173*H173,2)</f>
        <v>0</v>
      </c>
      <c r="BL173" s="19" t="s">
        <v>166</v>
      </c>
      <c r="BM173" s="193" t="s">
        <v>1841</v>
      </c>
    </row>
    <row r="174" s="2" customFormat="1" ht="21.75" customHeight="1">
      <c r="A174" s="38"/>
      <c r="B174" s="180"/>
      <c r="C174" s="181" t="s">
        <v>1275</v>
      </c>
      <c r="D174" s="181" t="s">
        <v>162</v>
      </c>
      <c r="E174" s="182" t="s">
        <v>1842</v>
      </c>
      <c r="F174" s="183" t="s">
        <v>1843</v>
      </c>
      <c r="G174" s="184" t="s">
        <v>165</v>
      </c>
      <c r="H174" s="185">
        <v>140</v>
      </c>
      <c r="I174" s="186"/>
      <c r="J174" s="187">
        <f>ROUND(I174*H174,2)</f>
        <v>0</v>
      </c>
      <c r="K174" s="188"/>
      <c r="L174" s="39"/>
      <c r="M174" s="189" t="s">
        <v>1</v>
      </c>
      <c r="N174" s="190" t="s">
        <v>41</v>
      </c>
      <c r="O174" s="77"/>
      <c r="P174" s="191">
        <f>O174*H174</f>
        <v>0</v>
      </c>
      <c r="Q174" s="191">
        <v>0</v>
      </c>
      <c r="R174" s="191">
        <f>Q174*H174</f>
        <v>0</v>
      </c>
      <c r="S174" s="191">
        <v>0</v>
      </c>
      <c r="T174" s="19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93" t="s">
        <v>166</v>
      </c>
      <c r="AT174" s="193" t="s">
        <v>162</v>
      </c>
      <c r="AU174" s="193" t="s">
        <v>85</v>
      </c>
      <c r="AY174" s="19" t="s">
        <v>160</v>
      </c>
      <c r="BE174" s="194">
        <f>IF(N174="základní",J174,0)</f>
        <v>0</v>
      </c>
      <c r="BF174" s="194">
        <f>IF(N174="snížená",J174,0)</f>
        <v>0</v>
      </c>
      <c r="BG174" s="194">
        <f>IF(N174="zákl. přenesená",J174,0)</f>
        <v>0</v>
      </c>
      <c r="BH174" s="194">
        <f>IF(N174="sníž. přenesená",J174,0)</f>
        <v>0</v>
      </c>
      <c r="BI174" s="194">
        <f>IF(N174="nulová",J174,0)</f>
        <v>0</v>
      </c>
      <c r="BJ174" s="19" t="s">
        <v>83</v>
      </c>
      <c r="BK174" s="194">
        <f>ROUND(I174*H174,2)</f>
        <v>0</v>
      </c>
      <c r="BL174" s="19" t="s">
        <v>166</v>
      </c>
      <c r="BM174" s="193" t="s">
        <v>1844</v>
      </c>
    </row>
    <row r="175" s="14" customFormat="1">
      <c r="A175" s="14"/>
      <c r="B175" s="203"/>
      <c r="C175" s="14"/>
      <c r="D175" s="196" t="s">
        <v>168</v>
      </c>
      <c r="E175" s="204" t="s">
        <v>1</v>
      </c>
      <c r="F175" s="205" t="s">
        <v>1845</v>
      </c>
      <c r="G175" s="14"/>
      <c r="H175" s="206">
        <v>140</v>
      </c>
      <c r="I175" s="207"/>
      <c r="J175" s="14"/>
      <c r="K175" s="14"/>
      <c r="L175" s="203"/>
      <c r="M175" s="208"/>
      <c r="N175" s="209"/>
      <c r="O175" s="209"/>
      <c r="P175" s="209"/>
      <c r="Q175" s="209"/>
      <c r="R175" s="209"/>
      <c r="S175" s="209"/>
      <c r="T175" s="21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04" t="s">
        <v>168</v>
      </c>
      <c r="AU175" s="204" t="s">
        <v>85</v>
      </c>
      <c r="AV175" s="14" t="s">
        <v>85</v>
      </c>
      <c r="AW175" s="14" t="s">
        <v>34</v>
      </c>
      <c r="AX175" s="14" t="s">
        <v>83</v>
      </c>
      <c r="AY175" s="204" t="s">
        <v>160</v>
      </c>
    </row>
    <row r="176" s="2" customFormat="1" ht="24.15" customHeight="1">
      <c r="A176" s="38"/>
      <c r="B176" s="180"/>
      <c r="C176" s="181" t="s">
        <v>1279</v>
      </c>
      <c r="D176" s="181" t="s">
        <v>162</v>
      </c>
      <c r="E176" s="182" t="s">
        <v>1846</v>
      </c>
      <c r="F176" s="183" t="s">
        <v>1847</v>
      </c>
      <c r="G176" s="184" t="s">
        <v>165</v>
      </c>
      <c r="H176" s="185">
        <v>70</v>
      </c>
      <c r="I176" s="186"/>
      <c r="J176" s="187">
        <f>ROUND(I176*H176,2)</f>
        <v>0</v>
      </c>
      <c r="K176" s="188"/>
      <c r="L176" s="39"/>
      <c r="M176" s="189" t="s">
        <v>1</v>
      </c>
      <c r="N176" s="190" t="s">
        <v>41</v>
      </c>
      <c r="O176" s="77"/>
      <c r="P176" s="191">
        <f>O176*H176</f>
        <v>0</v>
      </c>
      <c r="Q176" s="191">
        <v>0</v>
      </c>
      <c r="R176" s="191">
        <f>Q176*H176</f>
        <v>0</v>
      </c>
      <c r="S176" s="191">
        <v>0</v>
      </c>
      <c r="T176" s="19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93" t="s">
        <v>166</v>
      </c>
      <c r="AT176" s="193" t="s">
        <v>162</v>
      </c>
      <c r="AU176" s="193" t="s">
        <v>85</v>
      </c>
      <c r="AY176" s="19" t="s">
        <v>160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19" t="s">
        <v>83</v>
      </c>
      <c r="BK176" s="194">
        <f>ROUND(I176*H176,2)</f>
        <v>0</v>
      </c>
      <c r="BL176" s="19" t="s">
        <v>166</v>
      </c>
      <c r="BM176" s="193" t="s">
        <v>1848</v>
      </c>
    </row>
    <row r="177" s="2" customFormat="1" ht="24.15" customHeight="1">
      <c r="A177" s="38"/>
      <c r="B177" s="180"/>
      <c r="C177" s="181" t="s">
        <v>1283</v>
      </c>
      <c r="D177" s="181" t="s">
        <v>162</v>
      </c>
      <c r="E177" s="182" t="s">
        <v>1849</v>
      </c>
      <c r="F177" s="183" t="s">
        <v>1850</v>
      </c>
      <c r="G177" s="184" t="s">
        <v>165</v>
      </c>
      <c r="H177" s="185">
        <v>70</v>
      </c>
      <c r="I177" s="186"/>
      <c r="J177" s="187">
        <f>ROUND(I177*H177,2)</f>
        <v>0</v>
      </c>
      <c r="K177" s="188"/>
      <c r="L177" s="39"/>
      <c r="M177" s="189" t="s">
        <v>1</v>
      </c>
      <c r="N177" s="190" t="s">
        <v>41</v>
      </c>
      <c r="O177" s="77"/>
      <c r="P177" s="191">
        <f>O177*H177</f>
        <v>0</v>
      </c>
      <c r="Q177" s="191">
        <v>0</v>
      </c>
      <c r="R177" s="191">
        <f>Q177*H177</f>
        <v>0</v>
      </c>
      <c r="S177" s="191">
        <v>0</v>
      </c>
      <c r="T177" s="19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93" t="s">
        <v>166</v>
      </c>
      <c r="AT177" s="193" t="s">
        <v>162</v>
      </c>
      <c r="AU177" s="193" t="s">
        <v>85</v>
      </c>
      <c r="AY177" s="19" t="s">
        <v>160</v>
      </c>
      <c r="BE177" s="194">
        <f>IF(N177="základní",J177,0)</f>
        <v>0</v>
      </c>
      <c r="BF177" s="194">
        <f>IF(N177="snížená",J177,0)</f>
        <v>0</v>
      </c>
      <c r="BG177" s="194">
        <f>IF(N177="zákl. přenesená",J177,0)</f>
        <v>0</v>
      </c>
      <c r="BH177" s="194">
        <f>IF(N177="sníž. přenesená",J177,0)</f>
        <v>0</v>
      </c>
      <c r="BI177" s="194">
        <f>IF(N177="nulová",J177,0)</f>
        <v>0</v>
      </c>
      <c r="BJ177" s="19" t="s">
        <v>83</v>
      </c>
      <c r="BK177" s="194">
        <f>ROUND(I177*H177,2)</f>
        <v>0</v>
      </c>
      <c r="BL177" s="19" t="s">
        <v>166</v>
      </c>
      <c r="BM177" s="193" t="s">
        <v>1851</v>
      </c>
    </row>
    <row r="178" s="2" customFormat="1" ht="33" customHeight="1">
      <c r="A178" s="38"/>
      <c r="B178" s="180"/>
      <c r="C178" s="181" t="s">
        <v>1287</v>
      </c>
      <c r="D178" s="181" t="s">
        <v>162</v>
      </c>
      <c r="E178" s="182" t="s">
        <v>1852</v>
      </c>
      <c r="F178" s="183" t="s">
        <v>1853</v>
      </c>
      <c r="G178" s="184" t="s">
        <v>165</v>
      </c>
      <c r="H178" s="185">
        <v>28</v>
      </c>
      <c r="I178" s="186"/>
      <c r="J178" s="187">
        <f>ROUND(I178*H178,2)</f>
        <v>0</v>
      </c>
      <c r="K178" s="188"/>
      <c r="L178" s="39"/>
      <c r="M178" s="189" t="s">
        <v>1</v>
      </c>
      <c r="N178" s="190" t="s">
        <v>41</v>
      </c>
      <c r="O178" s="77"/>
      <c r="P178" s="191">
        <f>O178*H178</f>
        <v>0</v>
      </c>
      <c r="Q178" s="191">
        <v>0.089219999999999994</v>
      </c>
      <c r="R178" s="191">
        <f>Q178*H178</f>
        <v>2.4981599999999999</v>
      </c>
      <c r="S178" s="191">
        <v>0</v>
      </c>
      <c r="T178" s="19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93" t="s">
        <v>166</v>
      </c>
      <c r="AT178" s="193" t="s">
        <v>162</v>
      </c>
      <c r="AU178" s="193" t="s">
        <v>85</v>
      </c>
      <c r="AY178" s="19" t="s">
        <v>160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19" t="s">
        <v>83</v>
      </c>
      <c r="BK178" s="194">
        <f>ROUND(I178*H178,2)</f>
        <v>0</v>
      </c>
      <c r="BL178" s="19" t="s">
        <v>166</v>
      </c>
      <c r="BM178" s="193" t="s">
        <v>1854</v>
      </c>
    </row>
    <row r="179" s="14" customFormat="1">
      <c r="A179" s="14"/>
      <c r="B179" s="203"/>
      <c r="C179" s="14"/>
      <c r="D179" s="196" t="s">
        <v>168</v>
      </c>
      <c r="E179" s="204" t="s">
        <v>1</v>
      </c>
      <c r="F179" s="205" t="s">
        <v>1855</v>
      </c>
      <c r="G179" s="14"/>
      <c r="H179" s="206">
        <v>28</v>
      </c>
      <c r="I179" s="207"/>
      <c r="J179" s="14"/>
      <c r="K179" s="14"/>
      <c r="L179" s="203"/>
      <c r="M179" s="208"/>
      <c r="N179" s="209"/>
      <c r="O179" s="209"/>
      <c r="P179" s="209"/>
      <c r="Q179" s="209"/>
      <c r="R179" s="209"/>
      <c r="S179" s="209"/>
      <c r="T179" s="21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04" t="s">
        <v>168</v>
      </c>
      <c r="AU179" s="204" t="s">
        <v>85</v>
      </c>
      <c r="AV179" s="14" t="s">
        <v>85</v>
      </c>
      <c r="AW179" s="14" t="s">
        <v>34</v>
      </c>
      <c r="AX179" s="14" t="s">
        <v>83</v>
      </c>
      <c r="AY179" s="204" t="s">
        <v>160</v>
      </c>
    </row>
    <row r="180" s="2" customFormat="1" ht="24.15" customHeight="1">
      <c r="A180" s="38"/>
      <c r="B180" s="180"/>
      <c r="C180" s="227" t="s">
        <v>1291</v>
      </c>
      <c r="D180" s="227" t="s">
        <v>329</v>
      </c>
      <c r="E180" s="228" t="s">
        <v>330</v>
      </c>
      <c r="F180" s="229" t="s">
        <v>331</v>
      </c>
      <c r="G180" s="230" t="s">
        <v>165</v>
      </c>
      <c r="H180" s="231">
        <v>28.84</v>
      </c>
      <c r="I180" s="232"/>
      <c r="J180" s="233">
        <f>ROUND(I180*H180,2)</f>
        <v>0</v>
      </c>
      <c r="K180" s="234"/>
      <c r="L180" s="235"/>
      <c r="M180" s="236" t="s">
        <v>1</v>
      </c>
      <c r="N180" s="237" t="s">
        <v>41</v>
      </c>
      <c r="O180" s="77"/>
      <c r="P180" s="191">
        <f>O180*H180</f>
        <v>0</v>
      </c>
      <c r="Q180" s="191">
        <v>0.13200000000000001</v>
      </c>
      <c r="R180" s="191">
        <f>Q180*H180</f>
        <v>3.80688</v>
      </c>
      <c r="S180" s="191">
        <v>0</v>
      </c>
      <c r="T180" s="19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3" t="s">
        <v>332</v>
      </c>
      <c r="AT180" s="193" t="s">
        <v>329</v>
      </c>
      <c r="AU180" s="193" t="s">
        <v>85</v>
      </c>
      <c r="AY180" s="19" t="s">
        <v>160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19" t="s">
        <v>83</v>
      </c>
      <c r="BK180" s="194">
        <f>ROUND(I180*H180,2)</f>
        <v>0</v>
      </c>
      <c r="BL180" s="19" t="s">
        <v>166</v>
      </c>
      <c r="BM180" s="193" t="s">
        <v>1856</v>
      </c>
    </row>
    <row r="181" s="14" customFormat="1">
      <c r="A181" s="14"/>
      <c r="B181" s="203"/>
      <c r="C181" s="14"/>
      <c r="D181" s="196" t="s">
        <v>168</v>
      </c>
      <c r="E181" s="204" t="s">
        <v>1</v>
      </c>
      <c r="F181" s="205" t="s">
        <v>1857</v>
      </c>
      <c r="G181" s="14"/>
      <c r="H181" s="206">
        <v>28.84</v>
      </c>
      <c r="I181" s="207"/>
      <c r="J181" s="14"/>
      <c r="K181" s="14"/>
      <c r="L181" s="203"/>
      <c r="M181" s="208"/>
      <c r="N181" s="209"/>
      <c r="O181" s="209"/>
      <c r="P181" s="209"/>
      <c r="Q181" s="209"/>
      <c r="R181" s="209"/>
      <c r="S181" s="209"/>
      <c r="T181" s="21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04" t="s">
        <v>168</v>
      </c>
      <c r="AU181" s="204" t="s">
        <v>85</v>
      </c>
      <c r="AV181" s="14" t="s">
        <v>85</v>
      </c>
      <c r="AW181" s="14" t="s">
        <v>34</v>
      </c>
      <c r="AX181" s="14" t="s">
        <v>83</v>
      </c>
      <c r="AY181" s="204" t="s">
        <v>160</v>
      </c>
    </row>
    <row r="182" s="12" customFormat="1" ht="22.8" customHeight="1">
      <c r="A182" s="12"/>
      <c r="B182" s="167"/>
      <c r="C182" s="12"/>
      <c r="D182" s="168" t="s">
        <v>75</v>
      </c>
      <c r="E182" s="178" t="s">
        <v>176</v>
      </c>
      <c r="F182" s="178" t="s">
        <v>334</v>
      </c>
      <c r="G182" s="12"/>
      <c r="H182" s="12"/>
      <c r="I182" s="170"/>
      <c r="J182" s="179">
        <f>BK182</f>
        <v>0</v>
      </c>
      <c r="K182" s="12"/>
      <c r="L182" s="167"/>
      <c r="M182" s="172"/>
      <c r="N182" s="173"/>
      <c r="O182" s="173"/>
      <c r="P182" s="174">
        <f>SUM(P183:P195)</f>
        <v>0</v>
      </c>
      <c r="Q182" s="173"/>
      <c r="R182" s="174">
        <f>SUM(R183:R195)</f>
        <v>9.6048664699999993</v>
      </c>
      <c r="S182" s="173"/>
      <c r="T182" s="175">
        <f>SUM(T183:T195)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68" t="s">
        <v>83</v>
      </c>
      <c r="AT182" s="176" t="s">
        <v>75</v>
      </c>
      <c r="AU182" s="176" t="s">
        <v>83</v>
      </c>
      <c r="AY182" s="168" t="s">
        <v>160</v>
      </c>
      <c r="BK182" s="177">
        <f>SUM(BK183:BK195)</f>
        <v>0</v>
      </c>
    </row>
    <row r="183" s="2" customFormat="1" ht="33" customHeight="1">
      <c r="A183" s="38"/>
      <c r="B183" s="180"/>
      <c r="C183" s="181" t="s">
        <v>1295</v>
      </c>
      <c r="D183" s="181" t="s">
        <v>162</v>
      </c>
      <c r="E183" s="182" t="s">
        <v>1858</v>
      </c>
      <c r="F183" s="183" t="s">
        <v>1859</v>
      </c>
      <c r="G183" s="184" t="s">
        <v>179</v>
      </c>
      <c r="H183" s="185">
        <v>3.75</v>
      </c>
      <c r="I183" s="186"/>
      <c r="J183" s="187">
        <f>ROUND(I183*H183,2)</f>
        <v>0</v>
      </c>
      <c r="K183" s="188"/>
      <c r="L183" s="39"/>
      <c r="M183" s="189" t="s">
        <v>1</v>
      </c>
      <c r="N183" s="190" t="s">
        <v>41</v>
      </c>
      <c r="O183" s="77"/>
      <c r="P183" s="191">
        <f>O183*H183</f>
        <v>0</v>
      </c>
      <c r="Q183" s="191">
        <v>2.5018699999999998</v>
      </c>
      <c r="R183" s="191">
        <f>Q183*H183</f>
        <v>9.3820125000000001</v>
      </c>
      <c r="S183" s="191">
        <v>0</v>
      </c>
      <c r="T183" s="19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93" t="s">
        <v>166</v>
      </c>
      <c r="AT183" s="193" t="s">
        <v>162</v>
      </c>
      <c r="AU183" s="193" t="s">
        <v>85</v>
      </c>
      <c r="AY183" s="19" t="s">
        <v>160</v>
      </c>
      <c r="BE183" s="194">
        <f>IF(N183="základní",J183,0)</f>
        <v>0</v>
      </c>
      <c r="BF183" s="194">
        <f>IF(N183="snížená",J183,0)</f>
        <v>0</v>
      </c>
      <c r="BG183" s="194">
        <f>IF(N183="zákl. přenesená",J183,0)</f>
        <v>0</v>
      </c>
      <c r="BH183" s="194">
        <f>IF(N183="sníž. přenesená",J183,0)</f>
        <v>0</v>
      </c>
      <c r="BI183" s="194">
        <f>IF(N183="nulová",J183,0)</f>
        <v>0</v>
      </c>
      <c r="BJ183" s="19" t="s">
        <v>83</v>
      </c>
      <c r="BK183" s="194">
        <f>ROUND(I183*H183,2)</f>
        <v>0</v>
      </c>
      <c r="BL183" s="19" t="s">
        <v>166</v>
      </c>
      <c r="BM183" s="193" t="s">
        <v>1860</v>
      </c>
    </row>
    <row r="184" s="14" customFormat="1">
      <c r="A184" s="14"/>
      <c r="B184" s="203"/>
      <c r="C184" s="14"/>
      <c r="D184" s="196" t="s">
        <v>168</v>
      </c>
      <c r="E184" s="204" t="s">
        <v>1</v>
      </c>
      <c r="F184" s="205" t="s">
        <v>1861</v>
      </c>
      <c r="G184" s="14"/>
      <c r="H184" s="206">
        <v>3.75</v>
      </c>
      <c r="I184" s="207"/>
      <c r="J184" s="14"/>
      <c r="K184" s="14"/>
      <c r="L184" s="203"/>
      <c r="M184" s="208"/>
      <c r="N184" s="209"/>
      <c r="O184" s="209"/>
      <c r="P184" s="209"/>
      <c r="Q184" s="209"/>
      <c r="R184" s="209"/>
      <c r="S184" s="209"/>
      <c r="T184" s="21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04" t="s">
        <v>168</v>
      </c>
      <c r="AU184" s="204" t="s">
        <v>85</v>
      </c>
      <c r="AV184" s="14" t="s">
        <v>85</v>
      </c>
      <c r="AW184" s="14" t="s">
        <v>34</v>
      </c>
      <c r="AX184" s="14" t="s">
        <v>76</v>
      </c>
      <c r="AY184" s="204" t="s">
        <v>160</v>
      </c>
    </row>
    <row r="185" s="15" customFormat="1">
      <c r="A185" s="15"/>
      <c r="B185" s="211"/>
      <c r="C185" s="15"/>
      <c r="D185" s="196" t="s">
        <v>168</v>
      </c>
      <c r="E185" s="212" t="s">
        <v>1</v>
      </c>
      <c r="F185" s="213" t="s">
        <v>171</v>
      </c>
      <c r="G185" s="15"/>
      <c r="H185" s="214">
        <v>3.75</v>
      </c>
      <c r="I185" s="215"/>
      <c r="J185" s="15"/>
      <c r="K185" s="15"/>
      <c r="L185" s="211"/>
      <c r="M185" s="216"/>
      <c r="N185" s="217"/>
      <c r="O185" s="217"/>
      <c r="P185" s="217"/>
      <c r="Q185" s="217"/>
      <c r="R185" s="217"/>
      <c r="S185" s="217"/>
      <c r="T185" s="21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12" t="s">
        <v>168</v>
      </c>
      <c r="AU185" s="212" t="s">
        <v>85</v>
      </c>
      <c r="AV185" s="15" t="s">
        <v>166</v>
      </c>
      <c r="AW185" s="15" t="s">
        <v>34</v>
      </c>
      <c r="AX185" s="15" t="s">
        <v>83</v>
      </c>
      <c r="AY185" s="212" t="s">
        <v>160</v>
      </c>
    </row>
    <row r="186" s="2" customFormat="1" ht="24.15" customHeight="1">
      <c r="A186" s="38"/>
      <c r="B186" s="180"/>
      <c r="C186" s="181" t="s">
        <v>190</v>
      </c>
      <c r="D186" s="181" t="s">
        <v>162</v>
      </c>
      <c r="E186" s="182" t="s">
        <v>1862</v>
      </c>
      <c r="F186" s="183" t="s">
        <v>1863</v>
      </c>
      <c r="G186" s="184" t="s">
        <v>179</v>
      </c>
      <c r="H186" s="185">
        <v>3.75</v>
      </c>
      <c r="I186" s="186"/>
      <c r="J186" s="187">
        <f>ROUND(I186*H186,2)</f>
        <v>0</v>
      </c>
      <c r="K186" s="188"/>
      <c r="L186" s="39"/>
      <c r="M186" s="189" t="s">
        <v>1</v>
      </c>
      <c r="N186" s="190" t="s">
        <v>41</v>
      </c>
      <c r="O186" s="77"/>
      <c r="P186" s="191">
        <f>O186*H186</f>
        <v>0</v>
      </c>
      <c r="Q186" s="191">
        <v>0.01</v>
      </c>
      <c r="R186" s="191">
        <f>Q186*H186</f>
        <v>0.037499999999999999</v>
      </c>
      <c r="S186" s="191">
        <v>0</v>
      </c>
      <c r="T186" s="19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93" t="s">
        <v>166</v>
      </c>
      <c r="AT186" s="193" t="s">
        <v>162</v>
      </c>
      <c r="AU186" s="193" t="s">
        <v>85</v>
      </c>
      <c r="AY186" s="19" t="s">
        <v>160</v>
      </c>
      <c r="BE186" s="194">
        <f>IF(N186="základní",J186,0)</f>
        <v>0</v>
      </c>
      <c r="BF186" s="194">
        <f>IF(N186="snížená",J186,0)</f>
        <v>0</v>
      </c>
      <c r="BG186" s="194">
        <f>IF(N186="zákl. přenesená",J186,0)</f>
        <v>0</v>
      </c>
      <c r="BH186" s="194">
        <f>IF(N186="sníž. přenesená",J186,0)</f>
        <v>0</v>
      </c>
      <c r="BI186" s="194">
        <f>IF(N186="nulová",J186,0)</f>
        <v>0</v>
      </c>
      <c r="BJ186" s="19" t="s">
        <v>83</v>
      </c>
      <c r="BK186" s="194">
        <f>ROUND(I186*H186,2)</f>
        <v>0</v>
      </c>
      <c r="BL186" s="19" t="s">
        <v>166</v>
      </c>
      <c r="BM186" s="193" t="s">
        <v>1864</v>
      </c>
    </row>
    <row r="187" s="2" customFormat="1" ht="33" customHeight="1">
      <c r="A187" s="38"/>
      <c r="B187" s="180"/>
      <c r="C187" s="181" t="s">
        <v>1302</v>
      </c>
      <c r="D187" s="181" t="s">
        <v>162</v>
      </c>
      <c r="E187" s="182" t="s">
        <v>1865</v>
      </c>
      <c r="F187" s="183" t="s">
        <v>1866</v>
      </c>
      <c r="G187" s="184" t="s">
        <v>179</v>
      </c>
      <c r="H187" s="185">
        <v>3.75</v>
      </c>
      <c r="I187" s="186"/>
      <c r="J187" s="187">
        <f>ROUND(I187*H187,2)</f>
        <v>0</v>
      </c>
      <c r="K187" s="188"/>
      <c r="L187" s="39"/>
      <c r="M187" s="189" t="s">
        <v>1</v>
      </c>
      <c r="N187" s="190" t="s">
        <v>41</v>
      </c>
      <c r="O187" s="77"/>
      <c r="P187" s="191">
        <f>O187*H187</f>
        <v>0</v>
      </c>
      <c r="Q187" s="191">
        <v>0</v>
      </c>
      <c r="R187" s="191">
        <f>Q187*H187</f>
        <v>0</v>
      </c>
      <c r="S187" s="191">
        <v>0</v>
      </c>
      <c r="T187" s="19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93" t="s">
        <v>166</v>
      </c>
      <c r="AT187" s="193" t="s">
        <v>162</v>
      </c>
      <c r="AU187" s="193" t="s">
        <v>85</v>
      </c>
      <c r="AY187" s="19" t="s">
        <v>160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19" t="s">
        <v>83</v>
      </c>
      <c r="BK187" s="194">
        <f>ROUND(I187*H187,2)</f>
        <v>0</v>
      </c>
      <c r="BL187" s="19" t="s">
        <v>166</v>
      </c>
      <c r="BM187" s="193" t="s">
        <v>1867</v>
      </c>
    </row>
    <row r="188" s="2" customFormat="1" ht="16.5" customHeight="1">
      <c r="A188" s="38"/>
      <c r="B188" s="180"/>
      <c r="C188" s="181" t="s">
        <v>1306</v>
      </c>
      <c r="D188" s="181" t="s">
        <v>162</v>
      </c>
      <c r="E188" s="182" t="s">
        <v>1868</v>
      </c>
      <c r="F188" s="183" t="s">
        <v>1869</v>
      </c>
      <c r="G188" s="184" t="s">
        <v>165</v>
      </c>
      <c r="H188" s="185">
        <v>7.5</v>
      </c>
      <c r="I188" s="186"/>
      <c r="J188" s="187">
        <f>ROUND(I188*H188,2)</f>
        <v>0</v>
      </c>
      <c r="K188" s="188"/>
      <c r="L188" s="39"/>
      <c r="M188" s="189" t="s">
        <v>1</v>
      </c>
      <c r="N188" s="190" t="s">
        <v>41</v>
      </c>
      <c r="O188" s="77"/>
      <c r="P188" s="191">
        <f>O188*H188</f>
        <v>0</v>
      </c>
      <c r="Q188" s="191">
        <v>0.016070000000000001</v>
      </c>
      <c r="R188" s="191">
        <f>Q188*H188</f>
        <v>0.12052500000000001</v>
      </c>
      <c r="S188" s="191">
        <v>0</v>
      </c>
      <c r="T188" s="19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93" t="s">
        <v>166</v>
      </c>
      <c r="AT188" s="193" t="s">
        <v>162</v>
      </c>
      <c r="AU188" s="193" t="s">
        <v>85</v>
      </c>
      <c r="AY188" s="19" t="s">
        <v>160</v>
      </c>
      <c r="BE188" s="194">
        <f>IF(N188="základní",J188,0)</f>
        <v>0</v>
      </c>
      <c r="BF188" s="194">
        <f>IF(N188="snížená",J188,0)</f>
        <v>0</v>
      </c>
      <c r="BG188" s="194">
        <f>IF(N188="zákl. přenesená",J188,0)</f>
        <v>0</v>
      </c>
      <c r="BH188" s="194">
        <f>IF(N188="sníž. přenesená",J188,0)</f>
        <v>0</v>
      </c>
      <c r="BI188" s="194">
        <f>IF(N188="nulová",J188,0)</f>
        <v>0</v>
      </c>
      <c r="BJ188" s="19" t="s">
        <v>83</v>
      </c>
      <c r="BK188" s="194">
        <f>ROUND(I188*H188,2)</f>
        <v>0</v>
      </c>
      <c r="BL188" s="19" t="s">
        <v>166</v>
      </c>
      <c r="BM188" s="193" t="s">
        <v>1870</v>
      </c>
    </row>
    <row r="189" s="14" customFormat="1">
      <c r="A189" s="14"/>
      <c r="B189" s="203"/>
      <c r="C189" s="14"/>
      <c r="D189" s="196" t="s">
        <v>168</v>
      </c>
      <c r="E189" s="204" t="s">
        <v>1</v>
      </c>
      <c r="F189" s="205" t="s">
        <v>1871</v>
      </c>
      <c r="G189" s="14"/>
      <c r="H189" s="206">
        <v>7.5</v>
      </c>
      <c r="I189" s="207"/>
      <c r="J189" s="14"/>
      <c r="K189" s="14"/>
      <c r="L189" s="203"/>
      <c r="M189" s="208"/>
      <c r="N189" s="209"/>
      <c r="O189" s="209"/>
      <c r="P189" s="209"/>
      <c r="Q189" s="209"/>
      <c r="R189" s="209"/>
      <c r="S189" s="209"/>
      <c r="T189" s="21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04" t="s">
        <v>168</v>
      </c>
      <c r="AU189" s="204" t="s">
        <v>85</v>
      </c>
      <c r="AV189" s="14" t="s">
        <v>85</v>
      </c>
      <c r="AW189" s="14" t="s">
        <v>34</v>
      </c>
      <c r="AX189" s="14" t="s">
        <v>76</v>
      </c>
      <c r="AY189" s="204" t="s">
        <v>160</v>
      </c>
    </row>
    <row r="190" s="15" customFormat="1">
      <c r="A190" s="15"/>
      <c r="B190" s="211"/>
      <c r="C190" s="15"/>
      <c r="D190" s="196" t="s">
        <v>168</v>
      </c>
      <c r="E190" s="212" t="s">
        <v>1</v>
      </c>
      <c r="F190" s="213" t="s">
        <v>171</v>
      </c>
      <c r="G190" s="15"/>
      <c r="H190" s="214">
        <v>7.5</v>
      </c>
      <c r="I190" s="215"/>
      <c r="J190" s="15"/>
      <c r="K190" s="15"/>
      <c r="L190" s="211"/>
      <c r="M190" s="216"/>
      <c r="N190" s="217"/>
      <c r="O190" s="217"/>
      <c r="P190" s="217"/>
      <c r="Q190" s="217"/>
      <c r="R190" s="217"/>
      <c r="S190" s="217"/>
      <c r="T190" s="218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12" t="s">
        <v>168</v>
      </c>
      <c r="AU190" s="212" t="s">
        <v>85</v>
      </c>
      <c r="AV190" s="15" t="s">
        <v>166</v>
      </c>
      <c r="AW190" s="15" t="s">
        <v>34</v>
      </c>
      <c r="AX190" s="15" t="s">
        <v>83</v>
      </c>
      <c r="AY190" s="212" t="s">
        <v>160</v>
      </c>
    </row>
    <row r="191" s="2" customFormat="1" ht="16.5" customHeight="1">
      <c r="A191" s="38"/>
      <c r="B191" s="180"/>
      <c r="C191" s="181" t="s">
        <v>236</v>
      </c>
      <c r="D191" s="181" t="s">
        <v>162</v>
      </c>
      <c r="E191" s="182" t="s">
        <v>1872</v>
      </c>
      <c r="F191" s="183" t="s">
        <v>1873</v>
      </c>
      <c r="G191" s="184" t="s">
        <v>165</v>
      </c>
      <c r="H191" s="185">
        <v>7.5</v>
      </c>
      <c r="I191" s="186"/>
      <c r="J191" s="187">
        <f>ROUND(I191*H191,2)</f>
        <v>0</v>
      </c>
      <c r="K191" s="188"/>
      <c r="L191" s="39"/>
      <c r="M191" s="189" t="s">
        <v>1</v>
      </c>
      <c r="N191" s="190" t="s">
        <v>41</v>
      </c>
      <c r="O191" s="77"/>
      <c r="P191" s="191">
        <f>O191*H191</f>
        <v>0</v>
      </c>
      <c r="Q191" s="191">
        <v>0</v>
      </c>
      <c r="R191" s="191">
        <f>Q191*H191</f>
        <v>0</v>
      </c>
      <c r="S191" s="191">
        <v>0</v>
      </c>
      <c r="T191" s="19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93" t="s">
        <v>166</v>
      </c>
      <c r="AT191" s="193" t="s">
        <v>162</v>
      </c>
      <c r="AU191" s="193" t="s">
        <v>85</v>
      </c>
      <c r="AY191" s="19" t="s">
        <v>160</v>
      </c>
      <c r="BE191" s="194">
        <f>IF(N191="základní",J191,0)</f>
        <v>0</v>
      </c>
      <c r="BF191" s="194">
        <f>IF(N191="snížená",J191,0)</f>
        <v>0</v>
      </c>
      <c r="BG191" s="194">
        <f>IF(N191="zákl. přenesená",J191,0)</f>
        <v>0</v>
      </c>
      <c r="BH191" s="194">
        <f>IF(N191="sníž. přenesená",J191,0)</f>
        <v>0</v>
      </c>
      <c r="BI191" s="194">
        <f>IF(N191="nulová",J191,0)</f>
        <v>0</v>
      </c>
      <c r="BJ191" s="19" t="s">
        <v>83</v>
      </c>
      <c r="BK191" s="194">
        <f>ROUND(I191*H191,2)</f>
        <v>0</v>
      </c>
      <c r="BL191" s="19" t="s">
        <v>166</v>
      </c>
      <c r="BM191" s="193" t="s">
        <v>1874</v>
      </c>
    </row>
    <row r="192" s="2" customFormat="1" ht="16.5" customHeight="1">
      <c r="A192" s="38"/>
      <c r="B192" s="180"/>
      <c r="C192" s="181" t="s">
        <v>241</v>
      </c>
      <c r="D192" s="181" t="s">
        <v>162</v>
      </c>
      <c r="E192" s="182" t="s">
        <v>1875</v>
      </c>
      <c r="F192" s="183" t="s">
        <v>1876</v>
      </c>
      <c r="G192" s="184" t="s">
        <v>205</v>
      </c>
      <c r="H192" s="185">
        <v>0.060999999999999999</v>
      </c>
      <c r="I192" s="186"/>
      <c r="J192" s="187">
        <f>ROUND(I192*H192,2)</f>
        <v>0</v>
      </c>
      <c r="K192" s="188"/>
      <c r="L192" s="39"/>
      <c r="M192" s="189" t="s">
        <v>1</v>
      </c>
      <c r="N192" s="190" t="s">
        <v>41</v>
      </c>
      <c r="O192" s="77"/>
      <c r="P192" s="191">
        <f>O192*H192</f>
        <v>0</v>
      </c>
      <c r="Q192" s="191">
        <v>1.06277</v>
      </c>
      <c r="R192" s="191">
        <f>Q192*H192</f>
        <v>0.06482897</v>
      </c>
      <c r="S192" s="191">
        <v>0</v>
      </c>
      <c r="T192" s="19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93" t="s">
        <v>166</v>
      </c>
      <c r="AT192" s="193" t="s">
        <v>162</v>
      </c>
      <c r="AU192" s="193" t="s">
        <v>85</v>
      </c>
      <c r="AY192" s="19" t="s">
        <v>160</v>
      </c>
      <c r="BE192" s="194">
        <f>IF(N192="základní",J192,0)</f>
        <v>0</v>
      </c>
      <c r="BF192" s="194">
        <f>IF(N192="snížená",J192,0)</f>
        <v>0</v>
      </c>
      <c r="BG192" s="194">
        <f>IF(N192="zákl. přenesená",J192,0)</f>
        <v>0</v>
      </c>
      <c r="BH192" s="194">
        <f>IF(N192="sníž. přenesená",J192,0)</f>
        <v>0</v>
      </c>
      <c r="BI192" s="194">
        <f>IF(N192="nulová",J192,0)</f>
        <v>0</v>
      </c>
      <c r="BJ192" s="19" t="s">
        <v>83</v>
      </c>
      <c r="BK192" s="194">
        <f>ROUND(I192*H192,2)</f>
        <v>0</v>
      </c>
      <c r="BL192" s="19" t="s">
        <v>166</v>
      </c>
      <c r="BM192" s="193" t="s">
        <v>1877</v>
      </c>
    </row>
    <row r="193" s="13" customFormat="1">
      <c r="A193" s="13"/>
      <c r="B193" s="195"/>
      <c r="C193" s="13"/>
      <c r="D193" s="196" t="s">
        <v>168</v>
      </c>
      <c r="E193" s="197" t="s">
        <v>1</v>
      </c>
      <c r="F193" s="198" t="s">
        <v>1878</v>
      </c>
      <c r="G193" s="13"/>
      <c r="H193" s="197" t="s">
        <v>1</v>
      </c>
      <c r="I193" s="199"/>
      <c r="J193" s="13"/>
      <c r="K193" s="13"/>
      <c r="L193" s="195"/>
      <c r="M193" s="200"/>
      <c r="N193" s="201"/>
      <c r="O193" s="201"/>
      <c r="P193" s="201"/>
      <c r="Q193" s="201"/>
      <c r="R193" s="201"/>
      <c r="S193" s="201"/>
      <c r="T193" s="20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7" t="s">
        <v>168</v>
      </c>
      <c r="AU193" s="197" t="s">
        <v>85</v>
      </c>
      <c r="AV193" s="13" t="s">
        <v>83</v>
      </c>
      <c r="AW193" s="13" t="s">
        <v>34</v>
      </c>
      <c r="AX193" s="13" t="s">
        <v>76</v>
      </c>
      <c r="AY193" s="197" t="s">
        <v>160</v>
      </c>
    </row>
    <row r="194" s="14" customFormat="1">
      <c r="A194" s="14"/>
      <c r="B194" s="203"/>
      <c r="C194" s="14"/>
      <c r="D194" s="196" t="s">
        <v>168</v>
      </c>
      <c r="E194" s="204" t="s">
        <v>1</v>
      </c>
      <c r="F194" s="205" t="s">
        <v>1879</v>
      </c>
      <c r="G194" s="14"/>
      <c r="H194" s="206">
        <v>0.060599999999999994</v>
      </c>
      <c r="I194" s="207"/>
      <c r="J194" s="14"/>
      <c r="K194" s="14"/>
      <c r="L194" s="203"/>
      <c r="M194" s="208"/>
      <c r="N194" s="209"/>
      <c r="O194" s="209"/>
      <c r="P194" s="209"/>
      <c r="Q194" s="209"/>
      <c r="R194" s="209"/>
      <c r="S194" s="209"/>
      <c r="T194" s="21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04" t="s">
        <v>168</v>
      </c>
      <c r="AU194" s="204" t="s">
        <v>85</v>
      </c>
      <c r="AV194" s="14" t="s">
        <v>85</v>
      </c>
      <c r="AW194" s="14" t="s">
        <v>34</v>
      </c>
      <c r="AX194" s="14" t="s">
        <v>76</v>
      </c>
      <c r="AY194" s="204" t="s">
        <v>160</v>
      </c>
    </row>
    <row r="195" s="15" customFormat="1">
      <c r="A195" s="15"/>
      <c r="B195" s="211"/>
      <c r="C195" s="15"/>
      <c r="D195" s="196" t="s">
        <v>168</v>
      </c>
      <c r="E195" s="212" t="s">
        <v>1</v>
      </c>
      <c r="F195" s="213" t="s">
        <v>171</v>
      </c>
      <c r="G195" s="15"/>
      <c r="H195" s="214">
        <v>0.060599999999999994</v>
      </c>
      <c r="I195" s="215"/>
      <c r="J195" s="15"/>
      <c r="K195" s="15"/>
      <c r="L195" s="211"/>
      <c r="M195" s="216"/>
      <c r="N195" s="217"/>
      <c r="O195" s="217"/>
      <c r="P195" s="217"/>
      <c r="Q195" s="217"/>
      <c r="R195" s="217"/>
      <c r="S195" s="217"/>
      <c r="T195" s="218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12" t="s">
        <v>168</v>
      </c>
      <c r="AU195" s="212" t="s">
        <v>85</v>
      </c>
      <c r="AV195" s="15" t="s">
        <v>166</v>
      </c>
      <c r="AW195" s="15" t="s">
        <v>34</v>
      </c>
      <c r="AX195" s="15" t="s">
        <v>83</v>
      </c>
      <c r="AY195" s="212" t="s">
        <v>160</v>
      </c>
    </row>
    <row r="196" s="12" customFormat="1" ht="22.8" customHeight="1">
      <c r="A196" s="12"/>
      <c r="B196" s="167"/>
      <c r="C196" s="12"/>
      <c r="D196" s="168" t="s">
        <v>75</v>
      </c>
      <c r="E196" s="178" t="s">
        <v>196</v>
      </c>
      <c r="F196" s="178" t="s">
        <v>490</v>
      </c>
      <c r="G196" s="12"/>
      <c r="H196" s="12"/>
      <c r="I196" s="170"/>
      <c r="J196" s="179">
        <f>BK196</f>
        <v>0</v>
      </c>
      <c r="K196" s="12"/>
      <c r="L196" s="167"/>
      <c r="M196" s="172"/>
      <c r="N196" s="173"/>
      <c r="O196" s="173"/>
      <c r="P196" s="174">
        <f>SUM(P197:P201)</f>
        <v>0</v>
      </c>
      <c r="Q196" s="173"/>
      <c r="R196" s="174">
        <f>SUM(R197:R201)</f>
        <v>16.654299999999999</v>
      </c>
      <c r="S196" s="173"/>
      <c r="T196" s="175">
        <f>SUM(T197:T201)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68" t="s">
        <v>83</v>
      </c>
      <c r="AT196" s="176" t="s">
        <v>75</v>
      </c>
      <c r="AU196" s="176" t="s">
        <v>83</v>
      </c>
      <c r="AY196" s="168" t="s">
        <v>160</v>
      </c>
      <c r="BK196" s="177">
        <f>SUM(BK197:BK201)</f>
        <v>0</v>
      </c>
    </row>
    <row r="197" s="2" customFormat="1" ht="24.15" customHeight="1">
      <c r="A197" s="38"/>
      <c r="B197" s="180"/>
      <c r="C197" s="181" t="s">
        <v>1361</v>
      </c>
      <c r="D197" s="181" t="s">
        <v>162</v>
      </c>
      <c r="E197" s="182" t="s">
        <v>85</v>
      </c>
      <c r="F197" s="183" t="s">
        <v>1880</v>
      </c>
      <c r="G197" s="184" t="s">
        <v>781</v>
      </c>
      <c r="H197" s="185">
        <v>1</v>
      </c>
      <c r="I197" s="186"/>
      <c r="J197" s="187">
        <f>ROUND(I197*H197,2)</f>
        <v>0</v>
      </c>
      <c r="K197" s="188"/>
      <c r="L197" s="39"/>
      <c r="M197" s="189" t="s">
        <v>1</v>
      </c>
      <c r="N197" s="190" t="s">
        <v>41</v>
      </c>
      <c r="O197" s="77"/>
      <c r="P197" s="191">
        <f>O197*H197</f>
        <v>0</v>
      </c>
      <c r="Q197" s="191">
        <v>0</v>
      </c>
      <c r="R197" s="191">
        <f>Q197*H197</f>
        <v>0</v>
      </c>
      <c r="S197" s="191">
        <v>0</v>
      </c>
      <c r="T197" s="19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93" t="s">
        <v>166</v>
      </c>
      <c r="AT197" s="193" t="s">
        <v>162</v>
      </c>
      <c r="AU197" s="193" t="s">
        <v>85</v>
      </c>
      <c r="AY197" s="19" t="s">
        <v>160</v>
      </c>
      <c r="BE197" s="194">
        <f>IF(N197="základní",J197,0)</f>
        <v>0</v>
      </c>
      <c r="BF197" s="194">
        <f>IF(N197="snížená",J197,0)</f>
        <v>0</v>
      </c>
      <c r="BG197" s="194">
        <f>IF(N197="zákl. přenesená",J197,0)</f>
        <v>0</v>
      </c>
      <c r="BH197" s="194">
        <f>IF(N197="sníž. přenesená",J197,0)</f>
        <v>0</v>
      </c>
      <c r="BI197" s="194">
        <f>IF(N197="nulová",J197,0)</f>
        <v>0</v>
      </c>
      <c r="BJ197" s="19" t="s">
        <v>83</v>
      </c>
      <c r="BK197" s="194">
        <f>ROUND(I197*H197,2)</f>
        <v>0</v>
      </c>
      <c r="BL197" s="19" t="s">
        <v>166</v>
      </c>
      <c r="BM197" s="193" t="s">
        <v>1881</v>
      </c>
    </row>
    <row r="198" s="2" customFormat="1" ht="33" customHeight="1">
      <c r="A198" s="38"/>
      <c r="B198" s="180"/>
      <c r="C198" s="181" t="s">
        <v>247</v>
      </c>
      <c r="D198" s="181" t="s">
        <v>162</v>
      </c>
      <c r="E198" s="182" t="s">
        <v>1882</v>
      </c>
      <c r="F198" s="183" t="s">
        <v>1883</v>
      </c>
      <c r="G198" s="184" t="s">
        <v>294</v>
      </c>
      <c r="H198" s="185">
        <v>65</v>
      </c>
      <c r="I198" s="186"/>
      <c r="J198" s="187">
        <f>ROUND(I198*H198,2)</f>
        <v>0</v>
      </c>
      <c r="K198" s="188"/>
      <c r="L198" s="39"/>
      <c r="M198" s="189" t="s">
        <v>1</v>
      </c>
      <c r="N198" s="190" t="s">
        <v>41</v>
      </c>
      <c r="O198" s="77"/>
      <c r="P198" s="191">
        <f>O198*H198</f>
        <v>0</v>
      </c>
      <c r="Q198" s="191">
        <v>0.16850000000000001</v>
      </c>
      <c r="R198" s="191">
        <f>Q198*H198</f>
        <v>10.952500000000001</v>
      </c>
      <c r="S198" s="191">
        <v>0</v>
      </c>
      <c r="T198" s="19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93" t="s">
        <v>166</v>
      </c>
      <c r="AT198" s="193" t="s">
        <v>162</v>
      </c>
      <c r="AU198" s="193" t="s">
        <v>85</v>
      </c>
      <c r="AY198" s="19" t="s">
        <v>160</v>
      </c>
      <c r="BE198" s="194">
        <f>IF(N198="základní",J198,0)</f>
        <v>0</v>
      </c>
      <c r="BF198" s="194">
        <f>IF(N198="snížená",J198,0)</f>
        <v>0</v>
      </c>
      <c r="BG198" s="194">
        <f>IF(N198="zákl. přenesená",J198,0)</f>
        <v>0</v>
      </c>
      <c r="BH198" s="194">
        <f>IF(N198="sníž. přenesená",J198,0)</f>
        <v>0</v>
      </c>
      <c r="BI198" s="194">
        <f>IF(N198="nulová",J198,0)</f>
        <v>0</v>
      </c>
      <c r="BJ198" s="19" t="s">
        <v>83</v>
      </c>
      <c r="BK198" s="194">
        <f>ROUND(I198*H198,2)</f>
        <v>0</v>
      </c>
      <c r="BL198" s="19" t="s">
        <v>166</v>
      </c>
      <c r="BM198" s="193" t="s">
        <v>1884</v>
      </c>
    </row>
    <row r="199" s="14" customFormat="1">
      <c r="A199" s="14"/>
      <c r="B199" s="203"/>
      <c r="C199" s="14"/>
      <c r="D199" s="196" t="s">
        <v>168</v>
      </c>
      <c r="E199" s="204" t="s">
        <v>1</v>
      </c>
      <c r="F199" s="205" t="s">
        <v>1735</v>
      </c>
      <c r="G199" s="14"/>
      <c r="H199" s="206">
        <v>65</v>
      </c>
      <c r="I199" s="207"/>
      <c r="J199" s="14"/>
      <c r="K199" s="14"/>
      <c r="L199" s="203"/>
      <c r="M199" s="208"/>
      <c r="N199" s="209"/>
      <c r="O199" s="209"/>
      <c r="P199" s="209"/>
      <c r="Q199" s="209"/>
      <c r="R199" s="209"/>
      <c r="S199" s="209"/>
      <c r="T199" s="21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04" t="s">
        <v>168</v>
      </c>
      <c r="AU199" s="204" t="s">
        <v>85</v>
      </c>
      <c r="AV199" s="14" t="s">
        <v>85</v>
      </c>
      <c r="AW199" s="14" t="s">
        <v>34</v>
      </c>
      <c r="AX199" s="14" t="s">
        <v>83</v>
      </c>
      <c r="AY199" s="204" t="s">
        <v>160</v>
      </c>
    </row>
    <row r="200" s="2" customFormat="1" ht="24.15" customHeight="1">
      <c r="A200" s="38"/>
      <c r="B200" s="180"/>
      <c r="C200" s="227" t="s">
        <v>1319</v>
      </c>
      <c r="D200" s="227" t="s">
        <v>329</v>
      </c>
      <c r="E200" s="228" t="s">
        <v>1885</v>
      </c>
      <c r="F200" s="229" t="s">
        <v>1886</v>
      </c>
      <c r="G200" s="230" t="s">
        <v>294</v>
      </c>
      <c r="H200" s="231">
        <v>66.299999999999997</v>
      </c>
      <c r="I200" s="232"/>
      <c r="J200" s="233">
        <f>ROUND(I200*H200,2)</f>
        <v>0</v>
      </c>
      <c r="K200" s="234"/>
      <c r="L200" s="235"/>
      <c r="M200" s="236" t="s">
        <v>1</v>
      </c>
      <c r="N200" s="237" t="s">
        <v>41</v>
      </c>
      <c r="O200" s="77"/>
      <c r="P200" s="191">
        <f>O200*H200</f>
        <v>0</v>
      </c>
      <c r="Q200" s="191">
        <v>0.085999999999999993</v>
      </c>
      <c r="R200" s="191">
        <f>Q200*H200</f>
        <v>5.7017999999999995</v>
      </c>
      <c r="S200" s="191">
        <v>0</v>
      </c>
      <c r="T200" s="192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93" t="s">
        <v>332</v>
      </c>
      <c r="AT200" s="193" t="s">
        <v>329</v>
      </c>
      <c r="AU200" s="193" t="s">
        <v>85</v>
      </c>
      <c r="AY200" s="19" t="s">
        <v>160</v>
      </c>
      <c r="BE200" s="194">
        <f>IF(N200="základní",J200,0)</f>
        <v>0</v>
      </c>
      <c r="BF200" s="194">
        <f>IF(N200="snížená",J200,0)</f>
        <v>0</v>
      </c>
      <c r="BG200" s="194">
        <f>IF(N200="zákl. přenesená",J200,0)</f>
        <v>0</v>
      </c>
      <c r="BH200" s="194">
        <f>IF(N200="sníž. přenesená",J200,0)</f>
        <v>0</v>
      </c>
      <c r="BI200" s="194">
        <f>IF(N200="nulová",J200,0)</f>
        <v>0</v>
      </c>
      <c r="BJ200" s="19" t="s">
        <v>83</v>
      </c>
      <c r="BK200" s="194">
        <f>ROUND(I200*H200,2)</f>
        <v>0</v>
      </c>
      <c r="BL200" s="19" t="s">
        <v>166</v>
      </c>
      <c r="BM200" s="193" t="s">
        <v>1887</v>
      </c>
    </row>
    <row r="201" s="14" customFormat="1">
      <c r="A201" s="14"/>
      <c r="B201" s="203"/>
      <c r="C201" s="14"/>
      <c r="D201" s="196" t="s">
        <v>168</v>
      </c>
      <c r="E201" s="204" t="s">
        <v>1</v>
      </c>
      <c r="F201" s="205" t="s">
        <v>1888</v>
      </c>
      <c r="G201" s="14"/>
      <c r="H201" s="206">
        <v>66.299999999999997</v>
      </c>
      <c r="I201" s="207"/>
      <c r="J201" s="14"/>
      <c r="K201" s="14"/>
      <c r="L201" s="203"/>
      <c r="M201" s="208"/>
      <c r="N201" s="209"/>
      <c r="O201" s="209"/>
      <c r="P201" s="209"/>
      <c r="Q201" s="209"/>
      <c r="R201" s="209"/>
      <c r="S201" s="209"/>
      <c r="T201" s="21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04" t="s">
        <v>168</v>
      </c>
      <c r="AU201" s="204" t="s">
        <v>85</v>
      </c>
      <c r="AV201" s="14" t="s">
        <v>85</v>
      </c>
      <c r="AW201" s="14" t="s">
        <v>34</v>
      </c>
      <c r="AX201" s="14" t="s">
        <v>83</v>
      </c>
      <c r="AY201" s="204" t="s">
        <v>160</v>
      </c>
    </row>
    <row r="202" s="12" customFormat="1" ht="22.8" customHeight="1">
      <c r="A202" s="12"/>
      <c r="B202" s="167"/>
      <c r="C202" s="12"/>
      <c r="D202" s="168" t="s">
        <v>75</v>
      </c>
      <c r="E202" s="178" t="s">
        <v>684</v>
      </c>
      <c r="F202" s="178" t="s">
        <v>685</v>
      </c>
      <c r="G202" s="12"/>
      <c r="H202" s="12"/>
      <c r="I202" s="170"/>
      <c r="J202" s="179">
        <f>BK202</f>
        <v>0</v>
      </c>
      <c r="K202" s="12"/>
      <c r="L202" s="167"/>
      <c r="M202" s="172"/>
      <c r="N202" s="173"/>
      <c r="O202" s="173"/>
      <c r="P202" s="174">
        <f>SUM(P203:P220)</f>
        <v>0</v>
      </c>
      <c r="Q202" s="173"/>
      <c r="R202" s="174">
        <f>SUM(R203:R220)</f>
        <v>0</v>
      </c>
      <c r="S202" s="173"/>
      <c r="T202" s="175">
        <f>SUM(T203:T220)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68" t="s">
        <v>83</v>
      </c>
      <c r="AT202" s="176" t="s">
        <v>75</v>
      </c>
      <c r="AU202" s="176" t="s">
        <v>83</v>
      </c>
      <c r="AY202" s="168" t="s">
        <v>160</v>
      </c>
      <c r="BK202" s="177">
        <f>SUM(BK203:BK220)</f>
        <v>0</v>
      </c>
    </row>
    <row r="203" s="2" customFormat="1" ht="21.75" customHeight="1">
      <c r="A203" s="38"/>
      <c r="B203" s="180"/>
      <c r="C203" s="181" t="s">
        <v>1323</v>
      </c>
      <c r="D203" s="181" t="s">
        <v>162</v>
      </c>
      <c r="E203" s="182" t="s">
        <v>1889</v>
      </c>
      <c r="F203" s="183" t="s">
        <v>1890</v>
      </c>
      <c r="G203" s="184" t="s">
        <v>205</v>
      </c>
      <c r="H203" s="185">
        <v>13.02</v>
      </c>
      <c r="I203" s="186"/>
      <c r="J203" s="187">
        <f>ROUND(I203*H203,2)</f>
        <v>0</v>
      </c>
      <c r="K203" s="188"/>
      <c r="L203" s="39"/>
      <c r="M203" s="189" t="s">
        <v>1</v>
      </c>
      <c r="N203" s="190" t="s">
        <v>41</v>
      </c>
      <c r="O203" s="77"/>
      <c r="P203" s="191">
        <f>O203*H203</f>
        <v>0</v>
      </c>
      <c r="Q203" s="191">
        <v>0</v>
      </c>
      <c r="R203" s="191">
        <f>Q203*H203</f>
        <v>0</v>
      </c>
      <c r="S203" s="191">
        <v>0</v>
      </c>
      <c r="T203" s="19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93" t="s">
        <v>166</v>
      </c>
      <c r="AT203" s="193" t="s">
        <v>162</v>
      </c>
      <c r="AU203" s="193" t="s">
        <v>85</v>
      </c>
      <c r="AY203" s="19" t="s">
        <v>160</v>
      </c>
      <c r="BE203" s="194">
        <f>IF(N203="základní",J203,0)</f>
        <v>0</v>
      </c>
      <c r="BF203" s="194">
        <f>IF(N203="snížená",J203,0)</f>
        <v>0</v>
      </c>
      <c r="BG203" s="194">
        <f>IF(N203="zákl. přenesená",J203,0)</f>
        <v>0</v>
      </c>
      <c r="BH203" s="194">
        <f>IF(N203="sníž. přenesená",J203,0)</f>
        <v>0</v>
      </c>
      <c r="BI203" s="194">
        <f>IF(N203="nulová",J203,0)</f>
        <v>0</v>
      </c>
      <c r="BJ203" s="19" t="s">
        <v>83</v>
      </c>
      <c r="BK203" s="194">
        <f>ROUND(I203*H203,2)</f>
        <v>0</v>
      </c>
      <c r="BL203" s="19" t="s">
        <v>166</v>
      </c>
      <c r="BM203" s="193" t="s">
        <v>1891</v>
      </c>
    </row>
    <row r="204" s="14" customFormat="1">
      <c r="A204" s="14"/>
      <c r="B204" s="203"/>
      <c r="C204" s="14"/>
      <c r="D204" s="196" t="s">
        <v>168</v>
      </c>
      <c r="E204" s="204" t="s">
        <v>1</v>
      </c>
      <c r="F204" s="205" t="s">
        <v>1892</v>
      </c>
      <c r="G204" s="14"/>
      <c r="H204" s="206">
        <v>13.02</v>
      </c>
      <c r="I204" s="207"/>
      <c r="J204" s="14"/>
      <c r="K204" s="14"/>
      <c r="L204" s="203"/>
      <c r="M204" s="208"/>
      <c r="N204" s="209"/>
      <c r="O204" s="209"/>
      <c r="P204" s="209"/>
      <c r="Q204" s="209"/>
      <c r="R204" s="209"/>
      <c r="S204" s="209"/>
      <c r="T204" s="21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04" t="s">
        <v>168</v>
      </c>
      <c r="AU204" s="204" t="s">
        <v>85</v>
      </c>
      <c r="AV204" s="14" t="s">
        <v>85</v>
      </c>
      <c r="AW204" s="14" t="s">
        <v>34</v>
      </c>
      <c r="AX204" s="14" t="s">
        <v>83</v>
      </c>
      <c r="AY204" s="204" t="s">
        <v>160</v>
      </c>
    </row>
    <row r="205" s="2" customFormat="1" ht="24.15" customHeight="1">
      <c r="A205" s="38"/>
      <c r="B205" s="180"/>
      <c r="C205" s="181" t="s">
        <v>1329</v>
      </c>
      <c r="D205" s="181" t="s">
        <v>162</v>
      </c>
      <c r="E205" s="182" t="s">
        <v>1893</v>
      </c>
      <c r="F205" s="183" t="s">
        <v>1894</v>
      </c>
      <c r="G205" s="184" t="s">
        <v>205</v>
      </c>
      <c r="H205" s="185">
        <v>312.48000000000002</v>
      </c>
      <c r="I205" s="186"/>
      <c r="J205" s="187">
        <f>ROUND(I205*H205,2)</f>
        <v>0</v>
      </c>
      <c r="K205" s="188"/>
      <c r="L205" s="39"/>
      <c r="M205" s="189" t="s">
        <v>1</v>
      </c>
      <c r="N205" s="190" t="s">
        <v>41</v>
      </c>
      <c r="O205" s="77"/>
      <c r="P205" s="191">
        <f>O205*H205</f>
        <v>0</v>
      </c>
      <c r="Q205" s="191">
        <v>0</v>
      </c>
      <c r="R205" s="191">
        <f>Q205*H205</f>
        <v>0</v>
      </c>
      <c r="S205" s="191">
        <v>0</v>
      </c>
      <c r="T205" s="19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93" t="s">
        <v>166</v>
      </c>
      <c r="AT205" s="193" t="s">
        <v>162</v>
      </c>
      <c r="AU205" s="193" t="s">
        <v>85</v>
      </c>
      <c r="AY205" s="19" t="s">
        <v>160</v>
      </c>
      <c r="BE205" s="194">
        <f>IF(N205="základní",J205,0)</f>
        <v>0</v>
      </c>
      <c r="BF205" s="194">
        <f>IF(N205="snížená",J205,0)</f>
        <v>0</v>
      </c>
      <c r="BG205" s="194">
        <f>IF(N205="zákl. přenesená",J205,0)</f>
        <v>0</v>
      </c>
      <c r="BH205" s="194">
        <f>IF(N205="sníž. přenesená",J205,0)</f>
        <v>0</v>
      </c>
      <c r="BI205" s="194">
        <f>IF(N205="nulová",J205,0)</f>
        <v>0</v>
      </c>
      <c r="BJ205" s="19" t="s">
        <v>83</v>
      </c>
      <c r="BK205" s="194">
        <f>ROUND(I205*H205,2)</f>
        <v>0</v>
      </c>
      <c r="BL205" s="19" t="s">
        <v>166</v>
      </c>
      <c r="BM205" s="193" t="s">
        <v>1895</v>
      </c>
    </row>
    <row r="206" s="14" customFormat="1">
      <c r="A206" s="14"/>
      <c r="B206" s="203"/>
      <c r="C206" s="14"/>
      <c r="D206" s="196" t="s">
        <v>168</v>
      </c>
      <c r="E206" s="204" t="s">
        <v>1</v>
      </c>
      <c r="F206" s="205" t="s">
        <v>1892</v>
      </c>
      <c r="G206" s="14"/>
      <c r="H206" s="206">
        <v>13.02</v>
      </c>
      <c r="I206" s="207"/>
      <c r="J206" s="14"/>
      <c r="K206" s="14"/>
      <c r="L206" s="203"/>
      <c r="M206" s="208"/>
      <c r="N206" s="209"/>
      <c r="O206" s="209"/>
      <c r="P206" s="209"/>
      <c r="Q206" s="209"/>
      <c r="R206" s="209"/>
      <c r="S206" s="209"/>
      <c r="T206" s="21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04" t="s">
        <v>168</v>
      </c>
      <c r="AU206" s="204" t="s">
        <v>85</v>
      </c>
      <c r="AV206" s="14" t="s">
        <v>85</v>
      </c>
      <c r="AW206" s="14" t="s">
        <v>34</v>
      </c>
      <c r="AX206" s="14" t="s">
        <v>76</v>
      </c>
      <c r="AY206" s="204" t="s">
        <v>160</v>
      </c>
    </row>
    <row r="207" s="14" customFormat="1">
      <c r="A207" s="14"/>
      <c r="B207" s="203"/>
      <c r="C207" s="14"/>
      <c r="D207" s="196" t="s">
        <v>168</v>
      </c>
      <c r="E207" s="204" t="s">
        <v>1</v>
      </c>
      <c r="F207" s="205" t="s">
        <v>1896</v>
      </c>
      <c r="G207" s="14"/>
      <c r="H207" s="206">
        <v>312.48000000000002</v>
      </c>
      <c r="I207" s="207"/>
      <c r="J207" s="14"/>
      <c r="K207" s="14"/>
      <c r="L207" s="203"/>
      <c r="M207" s="208"/>
      <c r="N207" s="209"/>
      <c r="O207" s="209"/>
      <c r="P207" s="209"/>
      <c r="Q207" s="209"/>
      <c r="R207" s="209"/>
      <c r="S207" s="209"/>
      <c r="T207" s="21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04" t="s">
        <v>168</v>
      </c>
      <c r="AU207" s="204" t="s">
        <v>85</v>
      </c>
      <c r="AV207" s="14" t="s">
        <v>85</v>
      </c>
      <c r="AW207" s="14" t="s">
        <v>34</v>
      </c>
      <c r="AX207" s="14" t="s">
        <v>83</v>
      </c>
      <c r="AY207" s="204" t="s">
        <v>160</v>
      </c>
    </row>
    <row r="208" s="2" customFormat="1" ht="21.75" customHeight="1">
      <c r="A208" s="38"/>
      <c r="B208" s="180"/>
      <c r="C208" s="181" t="s">
        <v>1333</v>
      </c>
      <c r="D208" s="181" t="s">
        <v>162</v>
      </c>
      <c r="E208" s="182" t="s">
        <v>1897</v>
      </c>
      <c r="F208" s="183" t="s">
        <v>1898</v>
      </c>
      <c r="G208" s="184" t="s">
        <v>205</v>
      </c>
      <c r="H208" s="185">
        <v>14.895</v>
      </c>
      <c r="I208" s="186"/>
      <c r="J208" s="187">
        <f>ROUND(I208*H208,2)</f>
        <v>0</v>
      </c>
      <c r="K208" s="188"/>
      <c r="L208" s="39"/>
      <c r="M208" s="189" t="s">
        <v>1</v>
      </c>
      <c r="N208" s="190" t="s">
        <v>41</v>
      </c>
      <c r="O208" s="77"/>
      <c r="P208" s="191">
        <f>O208*H208</f>
        <v>0</v>
      </c>
      <c r="Q208" s="191">
        <v>0</v>
      </c>
      <c r="R208" s="191">
        <f>Q208*H208</f>
        <v>0</v>
      </c>
      <c r="S208" s="191">
        <v>0</v>
      </c>
      <c r="T208" s="192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93" t="s">
        <v>166</v>
      </c>
      <c r="AT208" s="193" t="s">
        <v>162</v>
      </c>
      <c r="AU208" s="193" t="s">
        <v>85</v>
      </c>
      <c r="AY208" s="19" t="s">
        <v>160</v>
      </c>
      <c r="BE208" s="194">
        <f>IF(N208="základní",J208,0)</f>
        <v>0</v>
      </c>
      <c r="BF208" s="194">
        <f>IF(N208="snížená",J208,0)</f>
        <v>0</v>
      </c>
      <c r="BG208" s="194">
        <f>IF(N208="zákl. přenesená",J208,0)</f>
        <v>0</v>
      </c>
      <c r="BH208" s="194">
        <f>IF(N208="sníž. přenesená",J208,0)</f>
        <v>0</v>
      </c>
      <c r="BI208" s="194">
        <f>IF(N208="nulová",J208,0)</f>
        <v>0</v>
      </c>
      <c r="BJ208" s="19" t="s">
        <v>83</v>
      </c>
      <c r="BK208" s="194">
        <f>ROUND(I208*H208,2)</f>
        <v>0</v>
      </c>
      <c r="BL208" s="19" t="s">
        <v>166</v>
      </c>
      <c r="BM208" s="193" t="s">
        <v>1899</v>
      </c>
    </row>
    <row r="209" s="14" customFormat="1">
      <c r="A209" s="14"/>
      <c r="B209" s="203"/>
      <c r="C209" s="14"/>
      <c r="D209" s="196" t="s">
        <v>168</v>
      </c>
      <c r="E209" s="204" t="s">
        <v>1</v>
      </c>
      <c r="F209" s="205" t="s">
        <v>1900</v>
      </c>
      <c r="G209" s="14"/>
      <c r="H209" s="206">
        <v>14.895</v>
      </c>
      <c r="I209" s="207"/>
      <c r="J209" s="14"/>
      <c r="K209" s="14"/>
      <c r="L209" s="203"/>
      <c r="M209" s="208"/>
      <c r="N209" s="209"/>
      <c r="O209" s="209"/>
      <c r="P209" s="209"/>
      <c r="Q209" s="209"/>
      <c r="R209" s="209"/>
      <c r="S209" s="209"/>
      <c r="T209" s="21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04" t="s">
        <v>168</v>
      </c>
      <c r="AU209" s="204" t="s">
        <v>85</v>
      </c>
      <c r="AV209" s="14" t="s">
        <v>85</v>
      </c>
      <c r="AW209" s="14" t="s">
        <v>34</v>
      </c>
      <c r="AX209" s="14" t="s">
        <v>83</v>
      </c>
      <c r="AY209" s="204" t="s">
        <v>160</v>
      </c>
    </row>
    <row r="210" s="2" customFormat="1" ht="24.15" customHeight="1">
      <c r="A210" s="38"/>
      <c r="B210" s="180"/>
      <c r="C210" s="181" t="s">
        <v>1337</v>
      </c>
      <c r="D210" s="181" t="s">
        <v>162</v>
      </c>
      <c r="E210" s="182" t="s">
        <v>1901</v>
      </c>
      <c r="F210" s="183" t="s">
        <v>1902</v>
      </c>
      <c r="G210" s="184" t="s">
        <v>205</v>
      </c>
      <c r="H210" s="185">
        <v>357.48000000000002</v>
      </c>
      <c r="I210" s="186"/>
      <c r="J210" s="187">
        <f>ROUND(I210*H210,2)</f>
        <v>0</v>
      </c>
      <c r="K210" s="188"/>
      <c r="L210" s="39"/>
      <c r="M210" s="189" t="s">
        <v>1</v>
      </c>
      <c r="N210" s="190" t="s">
        <v>41</v>
      </c>
      <c r="O210" s="77"/>
      <c r="P210" s="191">
        <f>O210*H210</f>
        <v>0</v>
      </c>
      <c r="Q210" s="191">
        <v>0</v>
      </c>
      <c r="R210" s="191">
        <f>Q210*H210</f>
        <v>0</v>
      </c>
      <c r="S210" s="191">
        <v>0</v>
      </c>
      <c r="T210" s="192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93" t="s">
        <v>166</v>
      </c>
      <c r="AT210" s="193" t="s">
        <v>162</v>
      </c>
      <c r="AU210" s="193" t="s">
        <v>85</v>
      </c>
      <c r="AY210" s="19" t="s">
        <v>160</v>
      </c>
      <c r="BE210" s="194">
        <f>IF(N210="základní",J210,0)</f>
        <v>0</v>
      </c>
      <c r="BF210" s="194">
        <f>IF(N210="snížená",J210,0)</f>
        <v>0</v>
      </c>
      <c r="BG210" s="194">
        <f>IF(N210="zákl. přenesená",J210,0)</f>
        <v>0</v>
      </c>
      <c r="BH210" s="194">
        <f>IF(N210="sníž. přenesená",J210,0)</f>
        <v>0</v>
      </c>
      <c r="BI210" s="194">
        <f>IF(N210="nulová",J210,0)</f>
        <v>0</v>
      </c>
      <c r="BJ210" s="19" t="s">
        <v>83</v>
      </c>
      <c r="BK210" s="194">
        <f>ROUND(I210*H210,2)</f>
        <v>0</v>
      </c>
      <c r="BL210" s="19" t="s">
        <v>166</v>
      </c>
      <c r="BM210" s="193" t="s">
        <v>1903</v>
      </c>
    </row>
    <row r="211" s="14" customFormat="1">
      <c r="A211" s="14"/>
      <c r="B211" s="203"/>
      <c r="C211" s="14"/>
      <c r="D211" s="196" t="s">
        <v>168</v>
      </c>
      <c r="E211" s="204" t="s">
        <v>1</v>
      </c>
      <c r="F211" s="205" t="s">
        <v>1904</v>
      </c>
      <c r="G211" s="14"/>
      <c r="H211" s="206">
        <v>14.895</v>
      </c>
      <c r="I211" s="207"/>
      <c r="J211" s="14"/>
      <c r="K211" s="14"/>
      <c r="L211" s="203"/>
      <c r="M211" s="208"/>
      <c r="N211" s="209"/>
      <c r="O211" s="209"/>
      <c r="P211" s="209"/>
      <c r="Q211" s="209"/>
      <c r="R211" s="209"/>
      <c r="S211" s="209"/>
      <c r="T211" s="21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04" t="s">
        <v>168</v>
      </c>
      <c r="AU211" s="204" t="s">
        <v>85</v>
      </c>
      <c r="AV211" s="14" t="s">
        <v>85</v>
      </c>
      <c r="AW211" s="14" t="s">
        <v>34</v>
      </c>
      <c r="AX211" s="14" t="s">
        <v>76</v>
      </c>
      <c r="AY211" s="204" t="s">
        <v>160</v>
      </c>
    </row>
    <row r="212" s="14" customFormat="1">
      <c r="A212" s="14"/>
      <c r="B212" s="203"/>
      <c r="C212" s="14"/>
      <c r="D212" s="196" t="s">
        <v>168</v>
      </c>
      <c r="E212" s="204" t="s">
        <v>1</v>
      </c>
      <c r="F212" s="205" t="s">
        <v>1905</v>
      </c>
      <c r="G212" s="14"/>
      <c r="H212" s="206">
        <v>357.48000000000002</v>
      </c>
      <c r="I212" s="207"/>
      <c r="J212" s="14"/>
      <c r="K212" s="14"/>
      <c r="L212" s="203"/>
      <c r="M212" s="208"/>
      <c r="N212" s="209"/>
      <c r="O212" s="209"/>
      <c r="P212" s="209"/>
      <c r="Q212" s="209"/>
      <c r="R212" s="209"/>
      <c r="S212" s="209"/>
      <c r="T212" s="21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04" t="s">
        <v>168</v>
      </c>
      <c r="AU212" s="204" t="s">
        <v>85</v>
      </c>
      <c r="AV212" s="14" t="s">
        <v>85</v>
      </c>
      <c r="AW212" s="14" t="s">
        <v>34</v>
      </c>
      <c r="AX212" s="14" t="s">
        <v>83</v>
      </c>
      <c r="AY212" s="204" t="s">
        <v>160</v>
      </c>
    </row>
    <row r="213" s="2" customFormat="1" ht="24.15" customHeight="1">
      <c r="A213" s="38"/>
      <c r="B213" s="180"/>
      <c r="C213" s="181" t="s">
        <v>1341</v>
      </c>
      <c r="D213" s="181" t="s">
        <v>162</v>
      </c>
      <c r="E213" s="182" t="s">
        <v>707</v>
      </c>
      <c r="F213" s="183" t="s">
        <v>708</v>
      </c>
      <c r="G213" s="184" t="s">
        <v>205</v>
      </c>
      <c r="H213" s="185">
        <v>13.02</v>
      </c>
      <c r="I213" s="186"/>
      <c r="J213" s="187">
        <f>ROUND(I213*H213,2)</f>
        <v>0</v>
      </c>
      <c r="K213" s="188"/>
      <c r="L213" s="39"/>
      <c r="M213" s="189" t="s">
        <v>1</v>
      </c>
      <c r="N213" s="190" t="s">
        <v>41</v>
      </c>
      <c r="O213" s="77"/>
      <c r="P213" s="191">
        <f>O213*H213</f>
        <v>0</v>
      </c>
      <c r="Q213" s="191">
        <v>0</v>
      </c>
      <c r="R213" s="191">
        <f>Q213*H213</f>
        <v>0</v>
      </c>
      <c r="S213" s="191">
        <v>0</v>
      </c>
      <c r="T213" s="19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93" t="s">
        <v>166</v>
      </c>
      <c r="AT213" s="193" t="s">
        <v>162</v>
      </c>
      <c r="AU213" s="193" t="s">
        <v>85</v>
      </c>
      <c r="AY213" s="19" t="s">
        <v>160</v>
      </c>
      <c r="BE213" s="194">
        <f>IF(N213="základní",J213,0)</f>
        <v>0</v>
      </c>
      <c r="BF213" s="194">
        <f>IF(N213="snížená",J213,0)</f>
        <v>0</v>
      </c>
      <c r="BG213" s="194">
        <f>IF(N213="zákl. přenesená",J213,0)</f>
        <v>0</v>
      </c>
      <c r="BH213" s="194">
        <f>IF(N213="sníž. přenesená",J213,0)</f>
        <v>0</v>
      </c>
      <c r="BI213" s="194">
        <f>IF(N213="nulová",J213,0)</f>
        <v>0</v>
      </c>
      <c r="BJ213" s="19" t="s">
        <v>83</v>
      </c>
      <c r="BK213" s="194">
        <f>ROUND(I213*H213,2)</f>
        <v>0</v>
      </c>
      <c r="BL213" s="19" t="s">
        <v>166</v>
      </c>
      <c r="BM213" s="193" t="s">
        <v>1906</v>
      </c>
    </row>
    <row r="214" s="14" customFormat="1">
      <c r="A214" s="14"/>
      <c r="B214" s="203"/>
      <c r="C214" s="14"/>
      <c r="D214" s="196" t="s">
        <v>168</v>
      </c>
      <c r="E214" s="204" t="s">
        <v>1</v>
      </c>
      <c r="F214" s="205" t="s">
        <v>1892</v>
      </c>
      <c r="G214" s="14"/>
      <c r="H214" s="206">
        <v>13.02</v>
      </c>
      <c r="I214" s="207"/>
      <c r="J214" s="14"/>
      <c r="K214" s="14"/>
      <c r="L214" s="203"/>
      <c r="M214" s="208"/>
      <c r="N214" s="209"/>
      <c r="O214" s="209"/>
      <c r="P214" s="209"/>
      <c r="Q214" s="209"/>
      <c r="R214" s="209"/>
      <c r="S214" s="209"/>
      <c r="T214" s="21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04" t="s">
        <v>168</v>
      </c>
      <c r="AU214" s="204" t="s">
        <v>85</v>
      </c>
      <c r="AV214" s="14" t="s">
        <v>85</v>
      </c>
      <c r="AW214" s="14" t="s">
        <v>34</v>
      </c>
      <c r="AX214" s="14" t="s">
        <v>83</v>
      </c>
      <c r="AY214" s="204" t="s">
        <v>160</v>
      </c>
    </row>
    <row r="215" s="2" customFormat="1" ht="24.15" customHeight="1">
      <c r="A215" s="38"/>
      <c r="B215" s="180"/>
      <c r="C215" s="181" t="s">
        <v>1345</v>
      </c>
      <c r="D215" s="181" t="s">
        <v>162</v>
      </c>
      <c r="E215" s="182" t="s">
        <v>1907</v>
      </c>
      <c r="F215" s="183" t="s">
        <v>1908</v>
      </c>
      <c r="G215" s="184" t="s">
        <v>205</v>
      </c>
      <c r="H215" s="185">
        <v>14.895</v>
      </c>
      <c r="I215" s="186"/>
      <c r="J215" s="187">
        <f>ROUND(I215*H215,2)</f>
        <v>0</v>
      </c>
      <c r="K215" s="188"/>
      <c r="L215" s="39"/>
      <c r="M215" s="189" t="s">
        <v>1</v>
      </c>
      <c r="N215" s="190" t="s">
        <v>41</v>
      </c>
      <c r="O215" s="77"/>
      <c r="P215" s="191">
        <f>O215*H215</f>
        <v>0</v>
      </c>
      <c r="Q215" s="191">
        <v>0</v>
      </c>
      <c r="R215" s="191">
        <f>Q215*H215</f>
        <v>0</v>
      </c>
      <c r="S215" s="191">
        <v>0</v>
      </c>
      <c r="T215" s="192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93" t="s">
        <v>166</v>
      </c>
      <c r="AT215" s="193" t="s">
        <v>162</v>
      </c>
      <c r="AU215" s="193" t="s">
        <v>85</v>
      </c>
      <c r="AY215" s="19" t="s">
        <v>160</v>
      </c>
      <c r="BE215" s="194">
        <f>IF(N215="základní",J215,0)</f>
        <v>0</v>
      </c>
      <c r="BF215" s="194">
        <f>IF(N215="snížená",J215,0)</f>
        <v>0</v>
      </c>
      <c r="BG215" s="194">
        <f>IF(N215="zákl. přenesená",J215,0)</f>
        <v>0</v>
      </c>
      <c r="BH215" s="194">
        <f>IF(N215="sníž. přenesená",J215,0)</f>
        <v>0</v>
      </c>
      <c r="BI215" s="194">
        <f>IF(N215="nulová",J215,0)</f>
        <v>0</v>
      </c>
      <c r="BJ215" s="19" t="s">
        <v>83</v>
      </c>
      <c r="BK215" s="194">
        <f>ROUND(I215*H215,2)</f>
        <v>0</v>
      </c>
      <c r="BL215" s="19" t="s">
        <v>166</v>
      </c>
      <c r="BM215" s="193" t="s">
        <v>1909</v>
      </c>
    </row>
    <row r="216" s="14" customFormat="1">
      <c r="A216" s="14"/>
      <c r="B216" s="203"/>
      <c r="C216" s="14"/>
      <c r="D216" s="196" t="s">
        <v>168</v>
      </c>
      <c r="E216" s="204" t="s">
        <v>1</v>
      </c>
      <c r="F216" s="205" t="s">
        <v>1904</v>
      </c>
      <c r="G216" s="14"/>
      <c r="H216" s="206">
        <v>14.895</v>
      </c>
      <c r="I216" s="207"/>
      <c r="J216" s="14"/>
      <c r="K216" s="14"/>
      <c r="L216" s="203"/>
      <c r="M216" s="208"/>
      <c r="N216" s="209"/>
      <c r="O216" s="209"/>
      <c r="P216" s="209"/>
      <c r="Q216" s="209"/>
      <c r="R216" s="209"/>
      <c r="S216" s="209"/>
      <c r="T216" s="21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04" t="s">
        <v>168</v>
      </c>
      <c r="AU216" s="204" t="s">
        <v>85</v>
      </c>
      <c r="AV216" s="14" t="s">
        <v>85</v>
      </c>
      <c r="AW216" s="14" t="s">
        <v>34</v>
      </c>
      <c r="AX216" s="14" t="s">
        <v>83</v>
      </c>
      <c r="AY216" s="204" t="s">
        <v>160</v>
      </c>
    </row>
    <row r="217" s="2" customFormat="1" ht="37.8" customHeight="1">
      <c r="A217" s="38"/>
      <c r="B217" s="180"/>
      <c r="C217" s="181" t="s">
        <v>1349</v>
      </c>
      <c r="D217" s="181" t="s">
        <v>162</v>
      </c>
      <c r="E217" s="182" t="s">
        <v>1580</v>
      </c>
      <c r="F217" s="183" t="s">
        <v>1581</v>
      </c>
      <c r="G217" s="184" t="s">
        <v>205</v>
      </c>
      <c r="H217" s="185">
        <v>14.895</v>
      </c>
      <c r="I217" s="186"/>
      <c r="J217" s="187">
        <f>ROUND(I217*H217,2)</f>
        <v>0</v>
      </c>
      <c r="K217" s="188"/>
      <c r="L217" s="39"/>
      <c r="M217" s="189" t="s">
        <v>1</v>
      </c>
      <c r="N217" s="190" t="s">
        <v>41</v>
      </c>
      <c r="O217" s="77"/>
      <c r="P217" s="191">
        <f>O217*H217</f>
        <v>0</v>
      </c>
      <c r="Q217" s="191">
        <v>0</v>
      </c>
      <c r="R217" s="191">
        <f>Q217*H217</f>
        <v>0</v>
      </c>
      <c r="S217" s="191">
        <v>0</v>
      </c>
      <c r="T217" s="192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93" t="s">
        <v>166</v>
      </c>
      <c r="AT217" s="193" t="s">
        <v>162</v>
      </c>
      <c r="AU217" s="193" t="s">
        <v>85</v>
      </c>
      <c r="AY217" s="19" t="s">
        <v>160</v>
      </c>
      <c r="BE217" s="194">
        <f>IF(N217="základní",J217,0)</f>
        <v>0</v>
      </c>
      <c r="BF217" s="194">
        <f>IF(N217="snížená",J217,0)</f>
        <v>0</v>
      </c>
      <c r="BG217" s="194">
        <f>IF(N217="zákl. přenesená",J217,0)</f>
        <v>0</v>
      </c>
      <c r="BH217" s="194">
        <f>IF(N217="sníž. přenesená",J217,0)</f>
        <v>0</v>
      </c>
      <c r="BI217" s="194">
        <f>IF(N217="nulová",J217,0)</f>
        <v>0</v>
      </c>
      <c r="BJ217" s="19" t="s">
        <v>83</v>
      </c>
      <c r="BK217" s="194">
        <f>ROUND(I217*H217,2)</f>
        <v>0</v>
      </c>
      <c r="BL217" s="19" t="s">
        <v>166</v>
      </c>
      <c r="BM217" s="193" t="s">
        <v>1910</v>
      </c>
    </row>
    <row r="218" s="14" customFormat="1">
      <c r="A218" s="14"/>
      <c r="B218" s="203"/>
      <c r="C218" s="14"/>
      <c r="D218" s="196" t="s">
        <v>168</v>
      </c>
      <c r="E218" s="204" t="s">
        <v>1</v>
      </c>
      <c r="F218" s="205" t="s">
        <v>1904</v>
      </c>
      <c r="G218" s="14"/>
      <c r="H218" s="206">
        <v>14.895</v>
      </c>
      <c r="I218" s="207"/>
      <c r="J218" s="14"/>
      <c r="K218" s="14"/>
      <c r="L218" s="203"/>
      <c r="M218" s="208"/>
      <c r="N218" s="209"/>
      <c r="O218" s="209"/>
      <c r="P218" s="209"/>
      <c r="Q218" s="209"/>
      <c r="R218" s="209"/>
      <c r="S218" s="209"/>
      <c r="T218" s="21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04" t="s">
        <v>168</v>
      </c>
      <c r="AU218" s="204" t="s">
        <v>85</v>
      </c>
      <c r="AV218" s="14" t="s">
        <v>85</v>
      </c>
      <c r="AW218" s="14" t="s">
        <v>34</v>
      </c>
      <c r="AX218" s="14" t="s">
        <v>83</v>
      </c>
      <c r="AY218" s="204" t="s">
        <v>160</v>
      </c>
    </row>
    <row r="219" s="2" customFormat="1" ht="44.25" customHeight="1">
      <c r="A219" s="38"/>
      <c r="B219" s="180"/>
      <c r="C219" s="181" t="s">
        <v>1353</v>
      </c>
      <c r="D219" s="181" t="s">
        <v>162</v>
      </c>
      <c r="E219" s="182" t="s">
        <v>1582</v>
      </c>
      <c r="F219" s="183" t="s">
        <v>1583</v>
      </c>
      <c r="G219" s="184" t="s">
        <v>205</v>
      </c>
      <c r="H219" s="185">
        <v>13.02</v>
      </c>
      <c r="I219" s="186"/>
      <c r="J219" s="187">
        <f>ROUND(I219*H219,2)</f>
        <v>0</v>
      </c>
      <c r="K219" s="188"/>
      <c r="L219" s="39"/>
      <c r="M219" s="189" t="s">
        <v>1</v>
      </c>
      <c r="N219" s="190" t="s">
        <v>41</v>
      </c>
      <c r="O219" s="77"/>
      <c r="P219" s="191">
        <f>O219*H219</f>
        <v>0</v>
      </c>
      <c r="Q219" s="191">
        <v>0</v>
      </c>
      <c r="R219" s="191">
        <f>Q219*H219</f>
        <v>0</v>
      </c>
      <c r="S219" s="191">
        <v>0</v>
      </c>
      <c r="T219" s="19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93" t="s">
        <v>166</v>
      </c>
      <c r="AT219" s="193" t="s">
        <v>162</v>
      </c>
      <c r="AU219" s="193" t="s">
        <v>85</v>
      </c>
      <c r="AY219" s="19" t="s">
        <v>160</v>
      </c>
      <c r="BE219" s="194">
        <f>IF(N219="základní",J219,0)</f>
        <v>0</v>
      </c>
      <c r="BF219" s="194">
        <f>IF(N219="snížená",J219,0)</f>
        <v>0</v>
      </c>
      <c r="BG219" s="194">
        <f>IF(N219="zákl. přenesená",J219,0)</f>
        <v>0</v>
      </c>
      <c r="BH219" s="194">
        <f>IF(N219="sníž. přenesená",J219,0)</f>
        <v>0</v>
      </c>
      <c r="BI219" s="194">
        <f>IF(N219="nulová",J219,0)</f>
        <v>0</v>
      </c>
      <c r="BJ219" s="19" t="s">
        <v>83</v>
      </c>
      <c r="BK219" s="194">
        <f>ROUND(I219*H219,2)</f>
        <v>0</v>
      </c>
      <c r="BL219" s="19" t="s">
        <v>166</v>
      </c>
      <c r="BM219" s="193" t="s">
        <v>1911</v>
      </c>
    </row>
    <row r="220" s="14" customFormat="1">
      <c r="A220" s="14"/>
      <c r="B220" s="203"/>
      <c r="C220" s="14"/>
      <c r="D220" s="196" t="s">
        <v>168</v>
      </c>
      <c r="E220" s="204" t="s">
        <v>1</v>
      </c>
      <c r="F220" s="205" t="s">
        <v>1892</v>
      </c>
      <c r="G220" s="14"/>
      <c r="H220" s="206">
        <v>13.02</v>
      </c>
      <c r="I220" s="207"/>
      <c r="J220" s="14"/>
      <c r="K220" s="14"/>
      <c r="L220" s="203"/>
      <c r="M220" s="208"/>
      <c r="N220" s="209"/>
      <c r="O220" s="209"/>
      <c r="P220" s="209"/>
      <c r="Q220" s="209"/>
      <c r="R220" s="209"/>
      <c r="S220" s="209"/>
      <c r="T220" s="21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04" t="s">
        <v>168</v>
      </c>
      <c r="AU220" s="204" t="s">
        <v>85</v>
      </c>
      <c r="AV220" s="14" t="s">
        <v>85</v>
      </c>
      <c r="AW220" s="14" t="s">
        <v>34</v>
      </c>
      <c r="AX220" s="14" t="s">
        <v>83</v>
      </c>
      <c r="AY220" s="204" t="s">
        <v>160</v>
      </c>
    </row>
    <row r="221" s="12" customFormat="1" ht="22.8" customHeight="1">
      <c r="A221" s="12"/>
      <c r="B221" s="167"/>
      <c r="C221" s="12"/>
      <c r="D221" s="168" t="s">
        <v>75</v>
      </c>
      <c r="E221" s="178" t="s">
        <v>710</v>
      </c>
      <c r="F221" s="178" t="s">
        <v>711</v>
      </c>
      <c r="G221" s="12"/>
      <c r="H221" s="12"/>
      <c r="I221" s="170"/>
      <c r="J221" s="179">
        <f>BK221</f>
        <v>0</v>
      </c>
      <c r="K221" s="12"/>
      <c r="L221" s="167"/>
      <c r="M221" s="172"/>
      <c r="N221" s="173"/>
      <c r="O221" s="173"/>
      <c r="P221" s="174">
        <f>P222</f>
        <v>0</v>
      </c>
      <c r="Q221" s="173"/>
      <c r="R221" s="174">
        <f>R222</f>
        <v>0</v>
      </c>
      <c r="S221" s="173"/>
      <c r="T221" s="175">
        <f>T222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68" t="s">
        <v>83</v>
      </c>
      <c r="AT221" s="176" t="s">
        <v>75</v>
      </c>
      <c r="AU221" s="176" t="s">
        <v>83</v>
      </c>
      <c r="AY221" s="168" t="s">
        <v>160</v>
      </c>
      <c r="BK221" s="177">
        <f>BK222</f>
        <v>0</v>
      </c>
    </row>
    <row r="222" s="2" customFormat="1" ht="33" customHeight="1">
      <c r="A222" s="38"/>
      <c r="B222" s="180"/>
      <c r="C222" s="181" t="s">
        <v>1357</v>
      </c>
      <c r="D222" s="181" t="s">
        <v>162</v>
      </c>
      <c r="E222" s="182" t="s">
        <v>1912</v>
      </c>
      <c r="F222" s="183" t="s">
        <v>1913</v>
      </c>
      <c r="G222" s="184" t="s">
        <v>205</v>
      </c>
      <c r="H222" s="185">
        <v>102.61</v>
      </c>
      <c r="I222" s="186"/>
      <c r="J222" s="187">
        <f>ROUND(I222*H222,2)</f>
        <v>0</v>
      </c>
      <c r="K222" s="188"/>
      <c r="L222" s="39"/>
      <c r="M222" s="246" t="s">
        <v>1</v>
      </c>
      <c r="N222" s="247" t="s">
        <v>41</v>
      </c>
      <c r="O222" s="243"/>
      <c r="P222" s="244">
        <f>O222*H222</f>
        <v>0</v>
      </c>
      <c r="Q222" s="244">
        <v>0</v>
      </c>
      <c r="R222" s="244">
        <f>Q222*H222</f>
        <v>0</v>
      </c>
      <c r="S222" s="244">
        <v>0</v>
      </c>
      <c r="T222" s="245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193" t="s">
        <v>166</v>
      </c>
      <c r="AT222" s="193" t="s">
        <v>162</v>
      </c>
      <c r="AU222" s="193" t="s">
        <v>85</v>
      </c>
      <c r="AY222" s="19" t="s">
        <v>160</v>
      </c>
      <c r="BE222" s="194">
        <f>IF(N222="základní",J222,0)</f>
        <v>0</v>
      </c>
      <c r="BF222" s="194">
        <f>IF(N222="snížená",J222,0)</f>
        <v>0</v>
      </c>
      <c r="BG222" s="194">
        <f>IF(N222="zákl. přenesená",J222,0)</f>
        <v>0</v>
      </c>
      <c r="BH222" s="194">
        <f>IF(N222="sníž. přenesená",J222,0)</f>
        <v>0</v>
      </c>
      <c r="BI222" s="194">
        <f>IF(N222="nulová",J222,0)</f>
        <v>0</v>
      </c>
      <c r="BJ222" s="19" t="s">
        <v>83</v>
      </c>
      <c r="BK222" s="194">
        <f>ROUND(I222*H222,2)</f>
        <v>0</v>
      </c>
      <c r="BL222" s="19" t="s">
        <v>166</v>
      </c>
      <c r="BM222" s="193" t="s">
        <v>1914</v>
      </c>
    </row>
    <row r="223" s="2" customFormat="1" ht="6.96" customHeight="1">
      <c r="A223" s="38"/>
      <c r="B223" s="60"/>
      <c r="C223" s="61"/>
      <c r="D223" s="61"/>
      <c r="E223" s="61"/>
      <c r="F223" s="61"/>
      <c r="G223" s="61"/>
      <c r="H223" s="61"/>
      <c r="I223" s="61"/>
      <c r="J223" s="61"/>
      <c r="K223" s="61"/>
      <c r="L223" s="39"/>
      <c r="M223" s="38"/>
      <c r="O223" s="38"/>
      <c r="P223" s="38"/>
      <c r="Q223" s="38"/>
      <c r="R223" s="38"/>
      <c r="S223" s="38"/>
      <c r="T223" s="3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</row>
  </sheetData>
  <autoFilter ref="C123:K222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106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113</v>
      </c>
      <c r="L4" s="22"/>
      <c r="M4" s="128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9" t="str">
        <f>'Rekapitulace stavby'!K6</f>
        <v>Navýšení výkonu trafostanice M 109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114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1915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4. 9. 2025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26</v>
      </c>
      <c r="F15" s="38"/>
      <c r="G15" s="38"/>
      <c r="H15" s="38"/>
      <c r="I15" s="32" t="s">
        <v>27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31</v>
      </c>
      <c r="F21" s="38"/>
      <c r="G21" s="38"/>
      <c r="H21" s="38"/>
      <c r="I21" s="32" t="s">
        <v>27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27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35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0"/>
      <c r="B27" s="131"/>
      <c r="C27" s="130"/>
      <c r="D27" s="130"/>
      <c r="E27" s="36" t="s">
        <v>1</v>
      </c>
      <c r="F27" s="36"/>
      <c r="G27" s="36"/>
      <c r="H27" s="36"/>
      <c r="I27" s="130"/>
      <c r="J27" s="130"/>
      <c r="K27" s="130"/>
      <c r="L27" s="132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33" t="s">
        <v>36</v>
      </c>
      <c r="E30" s="38"/>
      <c r="F30" s="38"/>
      <c r="G30" s="38"/>
      <c r="H30" s="38"/>
      <c r="I30" s="38"/>
      <c r="J30" s="96">
        <f>ROUND(J127,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38</v>
      </c>
      <c r="G32" s="38"/>
      <c r="H32" s="38"/>
      <c r="I32" s="43" t="s">
        <v>37</v>
      </c>
      <c r="J32" s="43" t="s">
        <v>39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34" t="s">
        <v>40</v>
      </c>
      <c r="E33" s="32" t="s">
        <v>41</v>
      </c>
      <c r="F33" s="135">
        <f>ROUND((SUM(BE127:BE275)),  2)</f>
        <v>0</v>
      </c>
      <c r="G33" s="38"/>
      <c r="H33" s="38"/>
      <c r="I33" s="136">
        <v>0.20999999999999999</v>
      </c>
      <c r="J33" s="135">
        <f>ROUND(((SUM(BE127:BE275))*I33),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42</v>
      </c>
      <c r="F34" s="135">
        <f>ROUND((SUM(BF127:BF275)),  2)</f>
        <v>0</v>
      </c>
      <c r="G34" s="38"/>
      <c r="H34" s="38"/>
      <c r="I34" s="136">
        <v>0.12</v>
      </c>
      <c r="J34" s="135">
        <f>ROUND(((SUM(BF127:BF275))*I34),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43</v>
      </c>
      <c r="F35" s="135">
        <f>ROUND((SUM(BG127:BG275)),  2)</f>
        <v>0</v>
      </c>
      <c r="G35" s="38"/>
      <c r="H35" s="38"/>
      <c r="I35" s="136">
        <v>0.20999999999999999</v>
      </c>
      <c r="J35" s="135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44</v>
      </c>
      <c r="F36" s="135">
        <f>ROUND((SUM(BH127:BH275)),  2)</f>
        <v>0</v>
      </c>
      <c r="G36" s="38"/>
      <c r="H36" s="38"/>
      <c r="I36" s="136">
        <v>0.12</v>
      </c>
      <c r="J36" s="135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45</v>
      </c>
      <c r="F37" s="135">
        <f>ROUND((SUM(BI127:BI275)),  2)</f>
        <v>0</v>
      </c>
      <c r="G37" s="38"/>
      <c r="H37" s="38"/>
      <c r="I37" s="136">
        <v>0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37"/>
      <c r="D39" s="138" t="s">
        <v>46</v>
      </c>
      <c r="E39" s="81"/>
      <c r="F39" s="81"/>
      <c r="G39" s="139" t="s">
        <v>47</v>
      </c>
      <c r="H39" s="140" t="s">
        <v>48</v>
      </c>
      <c r="I39" s="81"/>
      <c r="J39" s="141">
        <f>SUM(J30:J37)</f>
        <v>0</v>
      </c>
      <c r="K39" s="142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49</v>
      </c>
      <c r="E50" s="57"/>
      <c r="F50" s="57"/>
      <c r="G50" s="56" t="s">
        <v>50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51</v>
      </c>
      <c r="E61" s="41"/>
      <c r="F61" s="143" t="s">
        <v>52</v>
      </c>
      <c r="G61" s="58" t="s">
        <v>51</v>
      </c>
      <c r="H61" s="41"/>
      <c r="I61" s="41"/>
      <c r="J61" s="144" t="s">
        <v>52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53</v>
      </c>
      <c r="E65" s="59"/>
      <c r="F65" s="59"/>
      <c r="G65" s="56" t="s">
        <v>54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51</v>
      </c>
      <c r="E76" s="41"/>
      <c r="F76" s="143" t="s">
        <v>52</v>
      </c>
      <c r="G76" s="58" t="s">
        <v>51</v>
      </c>
      <c r="H76" s="41"/>
      <c r="I76" s="41"/>
      <c r="J76" s="144" t="s">
        <v>52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9" t="str">
        <f>E7</f>
        <v>Navýšení výkonu trafostanice M 109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PS01 - Rozvodna M 109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Průmyslový areál Synthesia, a.s. Pardubice-Semtín</v>
      </c>
      <c r="G89" s="38"/>
      <c r="H89" s="38"/>
      <c r="I89" s="32" t="s">
        <v>22</v>
      </c>
      <c r="J89" s="69" t="str">
        <f>IF(J12="","",J12)</f>
        <v>4. 9. 2025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38"/>
      <c r="E91" s="38"/>
      <c r="F91" s="27" t="str">
        <f>E15</f>
        <v>Synthesia, a.s.</v>
      </c>
      <c r="G91" s="38"/>
      <c r="H91" s="38"/>
      <c r="I91" s="32" t="s">
        <v>30</v>
      </c>
      <c r="J91" s="36" t="str">
        <f>E21</f>
        <v>Kovoprojekta Brno a.s.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32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45" t="s">
        <v>119</v>
      </c>
      <c r="D94" s="137"/>
      <c r="E94" s="137"/>
      <c r="F94" s="137"/>
      <c r="G94" s="137"/>
      <c r="H94" s="137"/>
      <c r="I94" s="137"/>
      <c r="J94" s="146" t="s">
        <v>120</v>
      </c>
      <c r="K94" s="137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47" t="s">
        <v>121</v>
      </c>
      <c r="D96" s="38"/>
      <c r="E96" s="38"/>
      <c r="F96" s="38"/>
      <c r="G96" s="38"/>
      <c r="H96" s="38"/>
      <c r="I96" s="38"/>
      <c r="J96" s="96">
        <f>J127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122</v>
      </c>
    </row>
    <row r="97" s="9" customFormat="1" ht="24.96" customHeight="1">
      <c r="A97" s="9"/>
      <c r="B97" s="148"/>
      <c r="C97" s="9"/>
      <c r="D97" s="149" t="s">
        <v>123</v>
      </c>
      <c r="E97" s="150"/>
      <c r="F97" s="150"/>
      <c r="G97" s="150"/>
      <c r="H97" s="150"/>
      <c r="I97" s="150"/>
      <c r="J97" s="151">
        <f>J128</f>
        <v>0</v>
      </c>
      <c r="K97" s="9"/>
      <c r="L97" s="14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2"/>
      <c r="C98" s="10"/>
      <c r="D98" s="153" t="s">
        <v>124</v>
      </c>
      <c r="E98" s="154"/>
      <c r="F98" s="154"/>
      <c r="G98" s="154"/>
      <c r="H98" s="154"/>
      <c r="I98" s="154"/>
      <c r="J98" s="155">
        <f>J129</f>
        <v>0</v>
      </c>
      <c r="K98" s="10"/>
      <c r="L98" s="15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48"/>
      <c r="C99" s="9"/>
      <c r="D99" s="149" t="s">
        <v>132</v>
      </c>
      <c r="E99" s="150"/>
      <c r="F99" s="150"/>
      <c r="G99" s="150"/>
      <c r="H99" s="150"/>
      <c r="I99" s="150"/>
      <c r="J99" s="151">
        <f>J134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1204</v>
      </c>
      <c r="E100" s="154"/>
      <c r="F100" s="154"/>
      <c r="G100" s="154"/>
      <c r="H100" s="154"/>
      <c r="I100" s="154"/>
      <c r="J100" s="155">
        <f>J135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1572</v>
      </c>
      <c r="E101" s="154"/>
      <c r="F101" s="154"/>
      <c r="G101" s="154"/>
      <c r="H101" s="154"/>
      <c r="I101" s="154"/>
      <c r="J101" s="155">
        <f>J148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48"/>
      <c r="C102" s="9"/>
      <c r="D102" s="149" t="s">
        <v>142</v>
      </c>
      <c r="E102" s="150"/>
      <c r="F102" s="150"/>
      <c r="G102" s="150"/>
      <c r="H102" s="150"/>
      <c r="I102" s="150"/>
      <c r="J102" s="151">
        <f>J158</f>
        <v>0</v>
      </c>
      <c r="K102" s="9"/>
      <c r="L102" s="148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52"/>
      <c r="C103" s="10"/>
      <c r="D103" s="153" t="s">
        <v>1205</v>
      </c>
      <c r="E103" s="154"/>
      <c r="F103" s="154"/>
      <c r="G103" s="154"/>
      <c r="H103" s="154"/>
      <c r="I103" s="154"/>
      <c r="J103" s="155">
        <f>J159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1397</v>
      </c>
      <c r="E104" s="154"/>
      <c r="F104" s="154"/>
      <c r="G104" s="154"/>
      <c r="H104" s="154"/>
      <c r="I104" s="154"/>
      <c r="J104" s="155">
        <f>J206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2"/>
      <c r="C105" s="10"/>
      <c r="D105" s="153" t="s">
        <v>1916</v>
      </c>
      <c r="E105" s="154"/>
      <c r="F105" s="154"/>
      <c r="G105" s="154"/>
      <c r="H105" s="154"/>
      <c r="I105" s="154"/>
      <c r="J105" s="155">
        <f>J244</f>
        <v>0</v>
      </c>
      <c r="K105" s="10"/>
      <c r="L105" s="15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2"/>
      <c r="C106" s="10"/>
      <c r="D106" s="153" t="s">
        <v>1917</v>
      </c>
      <c r="E106" s="154"/>
      <c r="F106" s="154"/>
      <c r="G106" s="154"/>
      <c r="H106" s="154"/>
      <c r="I106" s="154"/>
      <c r="J106" s="155">
        <f>J262</f>
        <v>0</v>
      </c>
      <c r="K106" s="10"/>
      <c r="L106" s="15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2"/>
      <c r="C107" s="10"/>
      <c r="D107" s="153" t="s">
        <v>1398</v>
      </c>
      <c r="E107" s="154"/>
      <c r="F107" s="154"/>
      <c r="G107" s="154"/>
      <c r="H107" s="154"/>
      <c r="I107" s="154"/>
      <c r="J107" s="155">
        <f>J272</f>
        <v>0</v>
      </c>
      <c r="K107" s="10"/>
      <c r="L107" s="15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38"/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2"/>
      <c r="C113" s="63"/>
      <c r="D113" s="63"/>
      <c r="E113" s="63"/>
      <c r="F113" s="63"/>
      <c r="G113" s="63"/>
      <c r="H113" s="63"/>
      <c r="I113" s="63"/>
      <c r="J113" s="63"/>
      <c r="K113" s="63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145</v>
      </c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38"/>
      <c r="D117" s="38"/>
      <c r="E117" s="129" t="str">
        <f>E7</f>
        <v>Navýšení výkonu trafostanice M 109</v>
      </c>
      <c r="F117" s="32"/>
      <c r="G117" s="32"/>
      <c r="H117" s="32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114</v>
      </c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38"/>
      <c r="D119" s="38"/>
      <c r="E119" s="67" t="str">
        <f>E9</f>
        <v>PS01 - Rozvodna M 109</v>
      </c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38"/>
      <c r="E121" s="38"/>
      <c r="F121" s="27" t="str">
        <f>F12</f>
        <v>Průmyslový areál Synthesia, a.s. Pardubice-Semtín</v>
      </c>
      <c r="G121" s="38"/>
      <c r="H121" s="38"/>
      <c r="I121" s="32" t="s">
        <v>22</v>
      </c>
      <c r="J121" s="69" t="str">
        <f>IF(J12="","",J12)</f>
        <v>4. 9. 2025</v>
      </c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38"/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5.65" customHeight="1">
      <c r="A123" s="38"/>
      <c r="B123" s="39"/>
      <c r="C123" s="32" t="s">
        <v>24</v>
      </c>
      <c r="D123" s="38"/>
      <c r="E123" s="38"/>
      <c r="F123" s="27" t="str">
        <f>E15</f>
        <v>Synthesia, a.s.</v>
      </c>
      <c r="G123" s="38"/>
      <c r="H123" s="38"/>
      <c r="I123" s="32" t="s">
        <v>30</v>
      </c>
      <c r="J123" s="36" t="str">
        <f>E21</f>
        <v>Kovoprojekta Brno a.s.</v>
      </c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38"/>
      <c r="E124" s="38"/>
      <c r="F124" s="27" t="str">
        <f>IF(E18="","",E18)</f>
        <v>Vyplň údaj</v>
      </c>
      <c r="G124" s="38"/>
      <c r="H124" s="38"/>
      <c r="I124" s="32" t="s">
        <v>32</v>
      </c>
      <c r="J124" s="36" t="str">
        <f>E24</f>
        <v xml:space="preserve"> </v>
      </c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38"/>
      <c r="D125" s="38"/>
      <c r="E125" s="38"/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56"/>
      <c r="B126" s="157"/>
      <c r="C126" s="158" t="s">
        <v>146</v>
      </c>
      <c r="D126" s="159" t="s">
        <v>61</v>
      </c>
      <c r="E126" s="159" t="s">
        <v>57</v>
      </c>
      <c r="F126" s="159" t="s">
        <v>58</v>
      </c>
      <c r="G126" s="159" t="s">
        <v>147</v>
      </c>
      <c r="H126" s="159" t="s">
        <v>148</v>
      </c>
      <c r="I126" s="159" t="s">
        <v>149</v>
      </c>
      <c r="J126" s="160" t="s">
        <v>120</v>
      </c>
      <c r="K126" s="161" t="s">
        <v>150</v>
      </c>
      <c r="L126" s="162"/>
      <c r="M126" s="86" t="s">
        <v>1</v>
      </c>
      <c r="N126" s="87" t="s">
        <v>40</v>
      </c>
      <c r="O126" s="87" t="s">
        <v>151</v>
      </c>
      <c r="P126" s="87" t="s">
        <v>152</v>
      </c>
      <c r="Q126" s="87" t="s">
        <v>153</v>
      </c>
      <c r="R126" s="87" t="s">
        <v>154</v>
      </c>
      <c r="S126" s="87" t="s">
        <v>155</v>
      </c>
      <c r="T126" s="88" t="s">
        <v>156</v>
      </c>
      <c r="U126" s="156"/>
      <c r="V126" s="156"/>
      <c r="W126" s="156"/>
      <c r="X126" s="156"/>
      <c r="Y126" s="156"/>
      <c r="Z126" s="156"/>
      <c r="AA126" s="156"/>
      <c r="AB126" s="156"/>
      <c r="AC126" s="156"/>
      <c r="AD126" s="156"/>
      <c r="AE126" s="156"/>
    </row>
    <row r="127" s="2" customFormat="1" ht="22.8" customHeight="1">
      <c r="A127" s="38"/>
      <c r="B127" s="39"/>
      <c r="C127" s="93" t="s">
        <v>157</v>
      </c>
      <c r="D127" s="38"/>
      <c r="E127" s="38"/>
      <c r="F127" s="38"/>
      <c r="G127" s="38"/>
      <c r="H127" s="38"/>
      <c r="I127" s="38"/>
      <c r="J127" s="163">
        <f>BK127</f>
        <v>0</v>
      </c>
      <c r="K127" s="38"/>
      <c r="L127" s="39"/>
      <c r="M127" s="89"/>
      <c r="N127" s="73"/>
      <c r="O127" s="90"/>
      <c r="P127" s="164">
        <f>P128+P134+P158</f>
        <v>0</v>
      </c>
      <c r="Q127" s="90"/>
      <c r="R127" s="164">
        <f>R128+R134+R158</f>
        <v>2.1927299999999996</v>
      </c>
      <c r="S127" s="90"/>
      <c r="T127" s="165">
        <f>T128+T134+T158</f>
        <v>5.516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9" t="s">
        <v>75</v>
      </c>
      <c r="AU127" s="19" t="s">
        <v>122</v>
      </c>
      <c r="BK127" s="166">
        <f>BK128+BK134+BK158</f>
        <v>0</v>
      </c>
    </row>
    <row r="128" s="12" customFormat="1" ht="25.92" customHeight="1">
      <c r="A128" s="12"/>
      <c r="B128" s="167"/>
      <c r="C128" s="12"/>
      <c r="D128" s="168" t="s">
        <v>75</v>
      </c>
      <c r="E128" s="169" t="s">
        <v>158</v>
      </c>
      <c r="F128" s="169" t="s">
        <v>159</v>
      </c>
      <c r="G128" s="12"/>
      <c r="H128" s="12"/>
      <c r="I128" s="170"/>
      <c r="J128" s="171">
        <f>BK128</f>
        <v>0</v>
      </c>
      <c r="K128" s="12"/>
      <c r="L128" s="167"/>
      <c r="M128" s="172"/>
      <c r="N128" s="173"/>
      <c r="O128" s="173"/>
      <c r="P128" s="174">
        <f>P129</f>
        <v>0</v>
      </c>
      <c r="Q128" s="173"/>
      <c r="R128" s="174">
        <f>R129</f>
        <v>0.0027000000000000001</v>
      </c>
      <c r="S128" s="173"/>
      <c r="T128" s="175">
        <f>T129</f>
        <v>5.5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8" t="s">
        <v>83</v>
      </c>
      <c r="AT128" s="176" t="s">
        <v>75</v>
      </c>
      <c r="AU128" s="176" t="s">
        <v>76</v>
      </c>
      <c r="AY128" s="168" t="s">
        <v>160</v>
      </c>
      <c r="BK128" s="177">
        <f>BK129</f>
        <v>0</v>
      </c>
    </row>
    <row r="129" s="12" customFormat="1" ht="22.8" customHeight="1">
      <c r="A129" s="12"/>
      <c r="B129" s="167"/>
      <c r="C129" s="12"/>
      <c r="D129" s="168" t="s">
        <v>75</v>
      </c>
      <c r="E129" s="178" t="s">
        <v>83</v>
      </c>
      <c r="F129" s="178" t="s">
        <v>161</v>
      </c>
      <c r="G129" s="12"/>
      <c r="H129" s="12"/>
      <c r="I129" s="170"/>
      <c r="J129" s="179">
        <f>BK129</f>
        <v>0</v>
      </c>
      <c r="K129" s="12"/>
      <c r="L129" s="167"/>
      <c r="M129" s="172"/>
      <c r="N129" s="173"/>
      <c r="O129" s="173"/>
      <c r="P129" s="174">
        <f>SUM(P130:P133)</f>
        <v>0</v>
      </c>
      <c r="Q129" s="173"/>
      <c r="R129" s="174">
        <f>SUM(R130:R133)</f>
        <v>0.0027000000000000001</v>
      </c>
      <c r="S129" s="173"/>
      <c r="T129" s="175">
        <f>SUM(T130:T133)</f>
        <v>5.5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8" t="s">
        <v>83</v>
      </c>
      <c r="AT129" s="176" t="s">
        <v>75</v>
      </c>
      <c r="AU129" s="176" t="s">
        <v>83</v>
      </c>
      <c r="AY129" s="168" t="s">
        <v>160</v>
      </c>
      <c r="BK129" s="177">
        <f>SUM(BK130:BK133)</f>
        <v>0</v>
      </c>
    </row>
    <row r="130" s="2" customFormat="1" ht="24.15" customHeight="1">
      <c r="A130" s="38"/>
      <c r="B130" s="180"/>
      <c r="C130" s="181" t="s">
        <v>83</v>
      </c>
      <c r="D130" s="181" t="s">
        <v>162</v>
      </c>
      <c r="E130" s="182" t="s">
        <v>1918</v>
      </c>
      <c r="F130" s="183" t="s">
        <v>1919</v>
      </c>
      <c r="G130" s="184" t="s">
        <v>261</v>
      </c>
      <c r="H130" s="185">
        <v>11</v>
      </c>
      <c r="I130" s="186"/>
      <c r="J130" s="187">
        <f>ROUND(I130*H130,2)</f>
        <v>0</v>
      </c>
      <c r="K130" s="188"/>
      <c r="L130" s="39"/>
      <c r="M130" s="189" t="s">
        <v>1</v>
      </c>
      <c r="N130" s="190" t="s">
        <v>41</v>
      </c>
      <c r="O130" s="77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93" t="s">
        <v>83</v>
      </c>
      <c r="AT130" s="193" t="s">
        <v>162</v>
      </c>
      <c r="AU130" s="193" t="s">
        <v>85</v>
      </c>
      <c r="AY130" s="19" t="s">
        <v>160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19" t="s">
        <v>83</v>
      </c>
      <c r="BK130" s="194">
        <f>ROUND(I130*H130,2)</f>
        <v>0</v>
      </c>
      <c r="BL130" s="19" t="s">
        <v>83</v>
      </c>
      <c r="BM130" s="193" t="s">
        <v>1920</v>
      </c>
    </row>
    <row r="131" s="2" customFormat="1" ht="16.5" customHeight="1">
      <c r="A131" s="38"/>
      <c r="B131" s="180"/>
      <c r="C131" s="181" t="s">
        <v>85</v>
      </c>
      <c r="D131" s="181" t="s">
        <v>162</v>
      </c>
      <c r="E131" s="182" t="s">
        <v>1423</v>
      </c>
      <c r="F131" s="183" t="s">
        <v>1424</v>
      </c>
      <c r="G131" s="184" t="s">
        <v>179</v>
      </c>
      <c r="H131" s="185">
        <v>2.5</v>
      </c>
      <c r="I131" s="186"/>
      <c r="J131" s="187">
        <f>ROUND(I131*H131,2)</f>
        <v>0</v>
      </c>
      <c r="K131" s="188"/>
      <c r="L131" s="39"/>
      <c r="M131" s="189" t="s">
        <v>1</v>
      </c>
      <c r="N131" s="190" t="s">
        <v>41</v>
      </c>
      <c r="O131" s="77"/>
      <c r="P131" s="191">
        <f>O131*H131</f>
        <v>0</v>
      </c>
      <c r="Q131" s="191">
        <v>0</v>
      </c>
      <c r="R131" s="191">
        <f>Q131*H131</f>
        <v>0</v>
      </c>
      <c r="S131" s="191">
        <v>2.2000000000000002</v>
      </c>
      <c r="T131" s="192">
        <f>S131*H131</f>
        <v>5.5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93" t="s">
        <v>83</v>
      </c>
      <c r="AT131" s="193" t="s">
        <v>162</v>
      </c>
      <c r="AU131" s="193" t="s">
        <v>85</v>
      </c>
      <c r="AY131" s="19" t="s">
        <v>160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19" t="s">
        <v>83</v>
      </c>
      <c r="BK131" s="194">
        <f>ROUND(I131*H131,2)</f>
        <v>0</v>
      </c>
      <c r="BL131" s="19" t="s">
        <v>83</v>
      </c>
      <c r="BM131" s="193" t="s">
        <v>1921</v>
      </c>
    </row>
    <row r="132" s="2" customFormat="1" ht="33" customHeight="1">
      <c r="A132" s="38"/>
      <c r="B132" s="180"/>
      <c r="C132" s="181" t="s">
        <v>185</v>
      </c>
      <c r="D132" s="181" t="s">
        <v>162</v>
      </c>
      <c r="E132" s="182" t="s">
        <v>1417</v>
      </c>
      <c r="F132" s="183" t="s">
        <v>1418</v>
      </c>
      <c r="G132" s="184" t="s">
        <v>179</v>
      </c>
      <c r="H132" s="185">
        <v>6</v>
      </c>
      <c r="I132" s="186"/>
      <c r="J132" s="187">
        <f>ROUND(I132*H132,2)</f>
        <v>0</v>
      </c>
      <c r="K132" s="188"/>
      <c r="L132" s="39"/>
      <c r="M132" s="189" t="s">
        <v>1</v>
      </c>
      <c r="N132" s="190" t="s">
        <v>41</v>
      </c>
      <c r="O132" s="77"/>
      <c r="P132" s="191">
        <f>O132*H132</f>
        <v>0</v>
      </c>
      <c r="Q132" s="191">
        <v>0</v>
      </c>
      <c r="R132" s="191">
        <f>Q132*H132</f>
        <v>0</v>
      </c>
      <c r="S132" s="191">
        <v>0</v>
      </c>
      <c r="T132" s="19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93" t="s">
        <v>83</v>
      </c>
      <c r="AT132" s="193" t="s">
        <v>162</v>
      </c>
      <c r="AU132" s="193" t="s">
        <v>85</v>
      </c>
      <c r="AY132" s="19" t="s">
        <v>160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19" t="s">
        <v>83</v>
      </c>
      <c r="BK132" s="194">
        <f>ROUND(I132*H132,2)</f>
        <v>0</v>
      </c>
      <c r="BL132" s="19" t="s">
        <v>83</v>
      </c>
      <c r="BM132" s="193" t="s">
        <v>1922</v>
      </c>
    </row>
    <row r="133" s="2" customFormat="1" ht="16.5" customHeight="1">
      <c r="A133" s="38"/>
      <c r="B133" s="180"/>
      <c r="C133" s="181" t="s">
        <v>166</v>
      </c>
      <c r="D133" s="181" t="s">
        <v>162</v>
      </c>
      <c r="E133" s="182" t="s">
        <v>1420</v>
      </c>
      <c r="F133" s="183" t="s">
        <v>1421</v>
      </c>
      <c r="G133" s="184" t="s">
        <v>294</v>
      </c>
      <c r="H133" s="185">
        <v>30</v>
      </c>
      <c r="I133" s="186"/>
      <c r="J133" s="187">
        <f>ROUND(I133*H133,2)</f>
        <v>0</v>
      </c>
      <c r="K133" s="188"/>
      <c r="L133" s="39"/>
      <c r="M133" s="189" t="s">
        <v>1</v>
      </c>
      <c r="N133" s="190" t="s">
        <v>41</v>
      </c>
      <c r="O133" s="77"/>
      <c r="P133" s="191">
        <f>O133*H133</f>
        <v>0</v>
      </c>
      <c r="Q133" s="191">
        <v>9.0000000000000006E-05</v>
      </c>
      <c r="R133" s="191">
        <f>Q133*H133</f>
        <v>0.0027000000000000001</v>
      </c>
      <c r="S133" s="191">
        <v>0</v>
      </c>
      <c r="T133" s="19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3" t="s">
        <v>1145</v>
      </c>
      <c r="AT133" s="193" t="s">
        <v>162</v>
      </c>
      <c r="AU133" s="193" t="s">
        <v>85</v>
      </c>
      <c r="AY133" s="19" t="s">
        <v>160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19" t="s">
        <v>83</v>
      </c>
      <c r="BK133" s="194">
        <f>ROUND(I133*H133,2)</f>
        <v>0</v>
      </c>
      <c r="BL133" s="19" t="s">
        <v>1145</v>
      </c>
      <c r="BM133" s="193" t="s">
        <v>1923</v>
      </c>
    </row>
    <row r="134" s="12" customFormat="1" ht="25.92" customHeight="1">
      <c r="A134" s="12"/>
      <c r="B134" s="167"/>
      <c r="C134" s="12"/>
      <c r="D134" s="168" t="s">
        <v>75</v>
      </c>
      <c r="E134" s="169" t="s">
        <v>716</v>
      </c>
      <c r="F134" s="169" t="s">
        <v>717</v>
      </c>
      <c r="G134" s="12"/>
      <c r="H134" s="12"/>
      <c r="I134" s="170"/>
      <c r="J134" s="171">
        <f>BK134</f>
        <v>0</v>
      </c>
      <c r="K134" s="12"/>
      <c r="L134" s="167"/>
      <c r="M134" s="172"/>
      <c r="N134" s="173"/>
      <c r="O134" s="173"/>
      <c r="P134" s="174">
        <f>P135+P148</f>
        <v>0</v>
      </c>
      <c r="Q134" s="173"/>
      <c r="R134" s="174">
        <f>R135+R148</f>
        <v>0.10464999999999999</v>
      </c>
      <c r="S134" s="173"/>
      <c r="T134" s="175">
        <f>T135+T148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8" t="s">
        <v>85</v>
      </c>
      <c r="AT134" s="176" t="s">
        <v>75</v>
      </c>
      <c r="AU134" s="176" t="s">
        <v>76</v>
      </c>
      <c r="AY134" s="168" t="s">
        <v>160</v>
      </c>
      <c r="BK134" s="177">
        <f>BK135+BK148</f>
        <v>0</v>
      </c>
    </row>
    <row r="135" s="12" customFormat="1" ht="22.8" customHeight="1">
      <c r="A135" s="12"/>
      <c r="B135" s="167"/>
      <c r="C135" s="12"/>
      <c r="D135" s="168" t="s">
        <v>75</v>
      </c>
      <c r="E135" s="178" t="s">
        <v>1206</v>
      </c>
      <c r="F135" s="178" t="s">
        <v>1207</v>
      </c>
      <c r="G135" s="12"/>
      <c r="H135" s="12"/>
      <c r="I135" s="170"/>
      <c r="J135" s="179">
        <f>BK135</f>
        <v>0</v>
      </c>
      <c r="K135" s="12"/>
      <c r="L135" s="167"/>
      <c r="M135" s="172"/>
      <c r="N135" s="173"/>
      <c r="O135" s="173"/>
      <c r="P135" s="174">
        <f>SUM(P136:P147)</f>
        <v>0</v>
      </c>
      <c r="Q135" s="173"/>
      <c r="R135" s="174">
        <f>SUM(R136:R147)</f>
        <v>0.097049999999999997</v>
      </c>
      <c r="S135" s="173"/>
      <c r="T135" s="175">
        <f>SUM(T136:T147)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68" t="s">
        <v>85</v>
      </c>
      <c r="AT135" s="176" t="s">
        <v>75</v>
      </c>
      <c r="AU135" s="176" t="s">
        <v>83</v>
      </c>
      <c r="AY135" s="168" t="s">
        <v>160</v>
      </c>
      <c r="BK135" s="177">
        <f>SUM(BK136:BK147)</f>
        <v>0</v>
      </c>
    </row>
    <row r="136" s="2" customFormat="1" ht="24.15" customHeight="1">
      <c r="A136" s="38"/>
      <c r="B136" s="180"/>
      <c r="C136" s="227" t="s">
        <v>318</v>
      </c>
      <c r="D136" s="227" t="s">
        <v>329</v>
      </c>
      <c r="E136" s="228" t="s">
        <v>1924</v>
      </c>
      <c r="F136" s="229" t="s">
        <v>1925</v>
      </c>
      <c r="G136" s="230" t="s">
        <v>294</v>
      </c>
      <c r="H136" s="231">
        <v>160</v>
      </c>
      <c r="I136" s="232"/>
      <c r="J136" s="233">
        <f>ROUND(I136*H136,2)</f>
        <v>0</v>
      </c>
      <c r="K136" s="234"/>
      <c r="L136" s="235"/>
      <c r="M136" s="236" t="s">
        <v>1</v>
      </c>
      <c r="N136" s="237" t="s">
        <v>41</v>
      </c>
      <c r="O136" s="77"/>
      <c r="P136" s="191">
        <f>O136*H136</f>
        <v>0</v>
      </c>
      <c r="Q136" s="191">
        <v>0.00013999999999999999</v>
      </c>
      <c r="R136" s="191">
        <f>Q136*H136</f>
        <v>0.022399999999999996</v>
      </c>
      <c r="S136" s="191">
        <v>0</v>
      </c>
      <c r="T136" s="19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93" t="s">
        <v>1169</v>
      </c>
      <c r="AT136" s="193" t="s">
        <v>329</v>
      </c>
      <c r="AU136" s="193" t="s">
        <v>85</v>
      </c>
      <c r="AY136" s="19" t="s">
        <v>160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9" t="s">
        <v>83</v>
      </c>
      <c r="BK136" s="194">
        <f>ROUND(I136*H136,2)</f>
        <v>0</v>
      </c>
      <c r="BL136" s="19" t="s">
        <v>1169</v>
      </c>
      <c r="BM136" s="193" t="s">
        <v>1926</v>
      </c>
    </row>
    <row r="137" s="2" customFormat="1" ht="24.15" customHeight="1">
      <c r="A137" s="38"/>
      <c r="B137" s="180"/>
      <c r="C137" s="227" t="s">
        <v>176</v>
      </c>
      <c r="D137" s="227" t="s">
        <v>329</v>
      </c>
      <c r="E137" s="228" t="s">
        <v>1927</v>
      </c>
      <c r="F137" s="229" t="s">
        <v>1928</v>
      </c>
      <c r="G137" s="230" t="s">
        <v>294</v>
      </c>
      <c r="H137" s="231">
        <v>160</v>
      </c>
      <c r="I137" s="232"/>
      <c r="J137" s="233">
        <f>ROUND(I137*H137,2)</f>
        <v>0</v>
      </c>
      <c r="K137" s="234"/>
      <c r="L137" s="235"/>
      <c r="M137" s="236" t="s">
        <v>1</v>
      </c>
      <c r="N137" s="237" t="s">
        <v>41</v>
      </c>
      <c r="O137" s="77"/>
      <c r="P137" s="191">
        <f>O137*H137</f>
        <v>0</v>
      </c>
      <c r="Q137" s="191">
        <v>0.00027999999999999998</v>
      </c>
      <c r="R137" s="191">
        <f>Q137*H137</f>
        <v>0.044799999999999993</v>
      </c>
      <c r="S137" s="191">
        <v>0</v>
      </c>
      <c r="T137" s="19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3" t="s">
        <v>1169</v>
      </c>
      <c r="AT137" s="193" t="s">
        <v>329</v>
      </c>
      <c r="AU137" s="193" t="s">
        <v>85</v>
      </c>
      <c r="AY137" s="19" t="s">
        <v>160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9" t="s">
        <v>83</v>
      </c>
      <c r="BK137" s="194">
        <f>ROUND(I137*H137,2)</f>
        <v>0</v>
      </c>
      <c r="BL137" s="19" t="s">
        <v>1169</v>
      </c>
      <c r="BM137" s="193" t="s">
        <v>1929</v>
      </c>
    </row>
    <row r="138" s="2" customFormat="1" ht="24.15" customHeight="1">
      <c r="A138" s="38"/>
      <c r="B138" s="180"/>
      <c r="C138" s="181" t="s">
        <v>191</v>
      </c>
      <c r="D138" s="181" t="s">
        <v>162</v>
      </c>
      <c r="E138" s="182" t="s">
        <v>1234</v>
      </c>
      <c r="F138" s="183" t="s">
        <v>1235</v>
      </c>
      <c r="G138" s="184" t="s">
        <v>294</v>
      </c>
      <c r="H138" s="185">
        <v>320</v>
      </c>
      <c r="I138" s="186"/>
      <c r="J138" s="187">
        <f>ROUND(I138*H138,2)</f>
        <v>0</v>
      </c>
      <c r="K138" s="188"/>
      <c r="L138" s="39"/>
      <c r="M138" s="189" t="s">
        <v>1</v>
      </c>
      <c r="N138" s="190" t="s">
        <v>41</v>
      </c>
      <c r="O138" s="77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93" t="s">
        <v>83</v>
      </c>
      <c r="AT138" s="193" t="s">
        <v>162</v>
      </c>
      <c r="AU138" s="193" t="s">
        <v>85</v>
      </c>
      <c r="AY138" s="19" t="s">
        <v>160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19" t="s">
        <v>83</v>
      </c>
      <c r="BK138" s="194">
        <f>ROUND(I138*H138,2)</f>
        <v>0</v>
      </c>
      <c r="BL138" s="19" t="s">
        <v>83</v>
      </c>
      <c r="BM138" s="193" t="s">
        <v>1930</v>
      </c>
    </row>
    <row r="139" s="2" customFormat="1" ht="24.15" customHeight="1">
      <c r="A139" s="38"/>
      <c r="B139" s="180"/>
      <c r="C139" s="227" t="s">
        <v>332</v>
      </c>
      <c r="D139" s="227" t="s">
        <v>329</v>
      </c>
      <c r="E139" s="228" t="s">
        <v>1241</v>
      </c>
      <c r="F139" s="229" t="s">
        <v>1242</v>
      </c>
      <c r="G139" s="230" t="s">
        <v>294</v>
      </c>
      <c r="H139" s="231">
        <v>80</v>
      </c>
      <c r="I139" s="232"/>
      <c r="J139" s="233">
        <f>ROUND(I139*H139,2)</f>
        <v>0</v>
      </c>
      <c r="K139" s="234"/>
      <c r="L139" s="235"/>
      <c r="M139" s="236" t="s">
        <v>1</v>
      </c>
      <c r="N139" s="237" t="s">
        <v>41</v>
      </c>
      <c r="O139" s="77"/>
      <c r="P139" s="191">
        <f>O139*H139</f>
        <v>0</v>
      </c>
      <c r="Q139" s="191">
        <v>0.00017000000000000001</v>
      </c>
      <c r="R139" s="191">
        <f>Q139*H139</f>
        <v>0.013600000000000001</v>
      </c>
      <c r="S139" s="191">
        <v>0</v>
      </c>
      <c r="T139" s="19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3" t="s">
        <v>1169</v>
      </c>
      <c r="AT139" s="193" t="s">
        <v>329</v>
      </c>
      <c r="AU139" s="193" t="s">
        <v>85</v>
      </c>
      <c r="AY139" s="19" t="s">
        <v>160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9" t="s">
        <v>83</v>
      </c>
      <c r="BK139" s="194">
        <f>ROUND(I139*H139,2)</f>
        <v>0</v>
      </c>
      <c r="BL139" s="19" t="s">
        <v>1169</v>
      </c>
      <c r="BM139" s="193" t="s">
        <v>1931</v>
      </c>
    </row>
    <row r="140" s="2" customFormat="1" ht="24.15" customHeight="1">
      <c r="A140" s="38"/>
      <c r="B140" s="180"/>
      <c r="C140" s="181" t="s">
        <v>196</v>
      </c>
      <c r="D140" s="181" t="s">
        <v>162</v>
      </c>
      <c r="E140" s="182" t="s">
        <v>1245</v>
      </c>
      <c r="F140" s="183" t="s">
        <v>1246</v>
      </c>
      <c r="G140" s="184" t="s">
        <v>294</v>
      </c>
      <c r="H140" s="185">
        <v>80</v>
      </c>
      <c r="I140" s="186"/>
      <c r="J140" s="187">
        <f>ROUND(I140*H140,2)</f>
        <v>0</v>
      </c>
      <c r="K140" s="188"/>
      <c r="L140" s="39"/>
      <c r="M140" s="189" t="s">
        <v>1</v>
      </c>
      <c r="N140" s="190" t="s">
        <v>41</v>
      </c>
      <c r="O140" s="77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93" t="s">
        <v>561</v>
      </c>
      <c r="AT140" s="193" t="s">
        <v>162</v>
      </c>
      <c r="AU140" s="193" t="s">
        <v>85</v>
      </c>
      <c r="AY140" s="19" t="s">
        <v>160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19" t="s">
        <v>83</v>
      </c>
      <c r="BK140" s="194">
        <f>ROUND(I140*H140,2)</f>
        <v>0</v>
      </c>
      <c r="BL140" s="19" t="s">
        <v>561</v>
      </c>
      <c r="BM140" s="193" t="s">
        <v>1932</v>
      </c>
    </row>
    <row r="141" s="2" customFormat="1" ht="16.5" customHeight="1">
      <c r="A141" s="38"/>
      <c r="B141" s="180"/>
      <c r="C141" s="227" t="s">
        <v>202</v>
      </c>
      <c r="D141" s="227" t="s">
        <v>329</v>
      </c>
      <c r="E141" s="228" t="s">
        <v>1248</v>
      </c>
      <c r="F141" s="229" t="s">
        <v>1933</v>
      </c>
      <c r="G141" s="230" t="s">
        <v>294</v>
      </c>
      <c r="H141" s="231">
        <v>65</v>
      </c>
      <c r="I141" s="232"/>
      <c r="J141" s="233">
        <f>ROUND(I141*H141,2)</f>
        <v>0</v>
      </c>
      <c r="K141" s="234"/>
      <c r="L141" s="235"/>
      <c r="M141" s="236" t="s">
        <v>1</v>
      </c>
      <c r="N141" s="237" t="s">
        <v>41</v>
      </c>
      <c r="O141" s="77"/>
      <c r="P141" s="191">
        <f>O141*H141</f>
        <v>0</v>
      </c>
      <c r="Q141" s="191">
        <v>0.00025000000000000001</v>
      </c>
      <c r="R141" s="191">
        <f>Q141*H141</f>
        <v>0.016250000000000001</v>
      </c>
      <c r="S141" s="191">
        <v>0</v>
      </c>
      <c r="T141" s="19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3" t="s">
        <v>241</v>
      </c>
      <c r="AT141" s="193" t="s">
        <v>329</v>
      </c>
      <c r="AU141" s="193" t="s">
        <v>85</v>
      </c>
      <c r="AY141" s="19" t="s">
        <v>160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9" t="s">
        <v>83</v>
      </c>
      <c r="BK141" s="194">
        <f>ROUND(I141*H141,2)</f>
        <v>0</v>
      </c>
      <c r="BL141" s="19" t="s">
        <v>561</v>
      </c>
      <c r="BM141" s="193" t="s">
        <v>1934</v>
      </c>
    </row>
    <row r="142" s="2" customFormat="1" ht="24.15" customHeight="1">
      <c r="A142" s="38"/>
      <c r="B142" s="180"/>
      <c r="C142" s="181" t="s">
        <v>1237</v>
      </c>
      <c r="D142" s="181" t="s">
        <v>162</v>
      </c>
      <c r="E142" s="182" t="s">
        <v>1252</v>
      </c>
      <c r="F142" s="183" t="s">
        <v>1935</v>
      </c>
      <c r="G142" s="184" t="s">
        <v>294</v>
      </c>
      <c r="H142" s="185">
        <v>65</v>
      </c>
      <c r="I142" s="186"/>
      <c r="J142" s="187">
        <f>ROUND(I142*H142,2)</f>
        <v>0</v>
      </c>
      <c r="K142" s="188"/>
      <c r="L142" s="39"/>
      <c r="M142" s="189" t="s">
        <v>1</v>
      </c>
      <c r="N142" s="190" t="s">
        <v>41</v>
      </c>
      <c r="O142" s="77"/>
      <c r="P142" s="191">
        <f>O142*H142</f>
        <v>0</v>
      </c>
      <c r="Q142" s="191">
        <v>0</v>
      </c>
      <c r="R142" s="191">
        <f>Q142*H142</f>
        <v>0</v>
      </c>
      <c r="S142" s="191">
        <v>0</v>
      </c>
      <c r="T142" s="19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93" t="s">
        <v>561</v>
      </c>
      <c r="AT142" s="193" t="s">
        <v>162</v>
      </c>
      <c r="AU142" s="193" t="s">
        <v>85</v>
      </c>
      <c r="AY142" s="19" t="s">
        <v>160</v>
      </c>
      <c r="BE142" s="194">
        <f>IF(N142="základní",J142,0)</f>
        <v>0</v>
      </c>
      <c r="BF142" s="194">
        <f>IF(N142="snížená",J142,0)</f>
        <v>0</v>
      </c>
      <c r="BG142" s="194">
        <f>IF(N142="zákl. přenesená",J142,0)</f>
        <v>0</v>
      </c>
      <c r="BH142" s="194">
        <f>IF(N142="sníž. přenesená",J142,0)</f>
        <v>0</v>
      </c>
      <c r="BI142" s="194">
        <f>IF(N142="nulová",J142,0)</f>
        <v>0</v>
      </c>
      <c r="BJ142" s="19" t="s">
        <v>83</v>
      </c>
      <c r="BK142" s="194">
        <f>ROUND(I142*H142,2)</f>
        <v>0</v>
      </c>
      <c r="BL142" s="19" t="s">
        <v>561</v>
      </c>
      <c r="BM142" s="193" t="s">
        <v>1936</v>
      </c>
    </row>
    <row r="143" s="2" customFormat="1" ht="24.15" customHeight="1">
      <c r="A143" s="38"/>
      <c r="B143" s="180"/>
      <c r="C143" s="227" t="s">
        <v>8</v>
      </c>
      <c r="D143" s="227" t="s">
        <v>329</v>
      </c>
      <c r="E143" s="228" t="s">
        <v>1937</v>
      </c>
      <c r="F143" s="229" t="s">
        <v>1938</v>
      </c>
      <c r="G143" s="230" t="s">
        <v>294</v>
      </c>
      <c r="H143" s="231">
        <v>65</v>
      </c>
      <c r="I143" s="232"/>
      <c r="J143" s="233">
        <f>ROUND(I143*H143,2)</f>
        <v>0</v>
      </c>
      <c r="K143" s="234"/>
      <c r="L143" s="235"/>
      <c r="M143" s="236" t="s">
        <v>1</v>
      </c>
      <c r="N143" s="237" t="s">
        <v>41</v>
      </c>
      <c r="O143" s="77"/>
      <c r="P143" s="191">
        <f>O143*H143</f>
        <v>0</v>
      </c>
      <c r="Q143" s="191">
        <v>0</v>
      </c>
      <c r="R143" s="191">
        <f>Q143*H143</f>
        <v>0</v>
      </c>
      <c r="S143" s="191">
        <v>0</v>
      </c>
      <c r="T143" s="19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3" t="s">
        <v>85</v>
      </c>
      <c r="AT143" s="193" t="s">
        <v>329</v>
      </c>
      <c r="AU143" s="193" t="s">
        <v>85</v>
      </c>
      <c r="AY143" s="19" t="s">
        <v>160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9" t="s">
        <v>83</v>
      </c>
      <c r="BK143" s="194">
        <f>ROUND(I143*H143,2)</f>
        <v>0</v>
      </c>
      <c r="BL143" s="19" t="s">
        <v>83</v>
      </c>
      <c r="BM143" s="193" t="s">
        <v>1939</v>
      </c>
    </row>
    <row r="144" s="2" customFormat="1" ht="24.15" customHeight="1">
      <c r="A144" s="38"/>
      <c r="B144" s="180"/>
      <c r="C144" s="181" t="s">
        <v>1244</v>
      </c>
      <c r="D144" s="181" t="s">
        <v>162</v>
      </c>
      <c r="E144" s="182" t="s">
        <v>1940</v>
      </c>
      <c r="F144" s="183" t="s">
        <v>1941</v>
      </c>
      <c r="G144" s="184" t="s">
        <v>294</v>
      </c>
      <c r="H144" s="185">
        <v>65</v>
      </c>
      <c r="I144" s="186"/>
      <c r="J144" s="187">
        <f>ROUND(I144*H144,2)</f>
        <v>0</v>
      </c>
      <c r="K144" s="188"/>
      <c r="L144" s="39"/>
      <c r="M144" s="189" t="s">
        <v>1</v>
      </c>
      <c r="N144" s="190" t="s">
        <v>41</v>
      </c>
      <c r="O144" s="77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3" t="s">
        <v>83</v>
      </c>
      <c r="AT144" s="193" t="s">
        <v>162</v>
      </c>
      <c r="AU144" s="193" t="s">
        <v>85</v>
      </c>
      <c r="AY144" s="19" t="s">
        <v>160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9" t="s">
        <v>83</v>
      </c>
      <c r="BK144" s="194">
        <f>ROUND(I144*H144,2)</f>
        <v>0</v>
      </c>
      <c r="BL144" s="19" t="s">
        <v>83</v>
      </c>
      <c r="BM144" s="193" t="s">
        <v>1942</v>
      </c>
    </row>
    <row r="145" s="2" customFormat="1" ht="24.15" customHeight="1">
      <c r="A145" s="38"/>
      <c r="B145" s="180"/>
      <c r="C145" s="181" t="s">
        <v>272</v>
      </c>
      <c r="D145" s="181" t="s">
        <v>162</v>
      </c>
      <c r="E145" s="182" t="s">
        <v>1263</v>
      </c>
      <c r="F145" s="183" t="s">
        <v>1264</v>
      </c>
      <c r="G145" s="184" t="s">
        <v>261</v>
      </c>
      <c r="H145" s="185">
        <v>240</v>
      </c>
      <c r="I145" s="186"/>
      <c r="J145" s="187">
        <f>ROUND(I145*H145,2)</f>
        <v>0</v>
      </c>
      <c r="K145" s="188"/>
      <c r="L145" s="39"/>
      <c r="M145" s="189" t="s">
        <v>1</v>
      </c>
      <c r="N145" s="190" t="s">
        <v>41</v>
      </c>
      <c r="O145" s="77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3" t="s">
        <v>83</v>
      </c>
      <c r="AT145" s="193" t="s">
        <v>162</v>
      </c>
      <c r="AU145" s="193" t="s">
        <v>85</v>
      </c>
      <c r="AY145" s="19" t="s">
        <v>160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9" t="s">
        <v>83</v>
      </c>
      <c r="BK145" s="194">
        <f>ROUND(I145*H145,2)</f>
        <v>0</v>
      </c>
      <c r="BL145" s="19" t="s">
        <v>83</v>
      </c>
      <c r="BM145" s="193" t="s">
        <v>1943</v>
      </c>
    </row>
    <row r="146" s="2" customFormat="1" ht="24.15" customHeight="1">
      <c r="A146" s="38"/>
      <c r="B146" s="180"/>
      <c r="C146" s="181" t="s">
        <v>1251</v>
      </c>
      <c r="D146" s="181" t="s">
        <v>162</v>
      </c>
      <c r="E146" s="182" t="s">
        <v>1266</v>
      </c>
      <c r="F146" s="183" t="s">
        <v>1267</v>
      </c>
      <c r="G146" s="184" t="s">
        <v>261</v>
      </c>
      <c r="H146" s="185">
        <v>182</v>
      </c>
      <c r="I146" s="186"/>
      <c r="J146" s="187">
        <f>ROUND(I146*H146,2)</f>
        <v>0</v>
      </c>
      <c r="K146" s="188"/>
      <c r="L146" s="39"/>
      <c r="M146" s="189" t="s">
        <v>1</v>
      </c>
      <c r="N146" s="190" t="s">
        <v>41</v>
      </c>
      <c r="O146" s="77"/>
      <c r="P146" s="191">
        <f>O146*H146</f>
        <v>0</v>
      </c>
      <c r="Q146" s="191">
        <v>0</v>
      </c>
      <c r="R146" s="191">
        <f>Q146*H146</f>
        <v>0</v>
      </c>
      <c r="S146" s="191">
        <v>0</v>
      </c>
      <c r="T146" s="19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93" t="s">
        <v>83</v>
      </c>
      <c r="AT146" s="193" t="s">
        <v>162</v>
      </c>
      <c r="AU146" s="193" t="s">
        <v>85</v>
      </c>
      <c r="AY146" s="19" t="s">
        <v>160</v>
      </c>
      <c r="BE146" s="194">
        <f>IF(N146="základní",J146,0)</f>
        <v>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19" t="s">
        <v>83</v>
      </c>
      <c r="BK146" s="194">
        <f>ROUND(I146*H146,2)</f>
        <v>0</v>
      </c>
      <c r="BL146" s="19" t="s">
        <v>83</v>
      </c>
      <c r="BM146" s="193" t="s">
        <v>1944</v>
      </c>
    </row>
    <row r="147" s="2" customFormat="1" ht="24.15" customHeight="1">
      <c r="A147" s="38"/>
      <c r="B147" s="180"/>
      <c r="C147" s="181" t="s">
        <v>561</v>
      </c>
      <c r="D147" s="181" t="s">
        <v>162</v>
      </c>
      <c r="E147" s="182" t="s">
        <v>1945</v>
      </c>
      <c r="F147" s="183" t="s">
        <v>1946</v>
      </c>
      <c r="G147" s="184" t="s">
        <v>261</v>
      </c>
      <c r="H147" s="185">
        <v>75</v>
      </c>
      <c r="I147" s="186"/>
      <c r="J147" s="187">
        <f>ROUND(I147*H147,2)</f>
        <v>0</v>
      </c>
      <c r="K147" s="188"/>
      <c r="L147" s="39"/>
      <c r="M147" s="189" t="s">
        <v>1</v>
      </c>
      <c r="N147" s="190" t="s">
        <v>41</v>
      </c>
      <c r="O147" s="77"/>
      <c r="P147" s="191">
        <f>O147*H147</f>
        <v>0</v>
      </c>
      <c r="Q147" s="191">
        <v>0</v>
      </c>
      <c r="R147" s="191">
        <f>Q147*H147</f>
        <v>0</v>
      </c>
      <c r="S147" s="191">
        <v>0</v>
      </c>
      <c r="T147" s="19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3" t="s">
        <v>83</v>
      </c>
      <c r="AT147" s="193" t="s">
        <v>162</v>
      </c>
      <c r="AU147" s="193" t="s">
        <v>85</v>
      </c>
      <c r="AY147" s="19" t="s">
        <v>160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19" t="s">
        <v>83</v>
      </c>
      <c r="BK147" s="194">
        <f>ROUND(I147*H147,2)</f>
        <v>0</v>
      </c>
      <c r="BL147" s="19" t="s">
        <v>83</v>
      </c>
      <c r="BM147" s="193" t="s">
        <v>1947</v>
      </c>
    </row>
    <row r="148" s="12" customFormat="1" ht="22.8" customHeight="1">
      <c r="A148" s="12"/>
      <c r="B148" s="167"/>
      <c r="C148" s="12"/>
      <c r="D148" s="168" t="s">
        <v>75</v>
      </c>
      <c r="E148" s="178" t="s">
        <v>1700</v>
      </c>
      <c r="F148" s="178" t="s">
        <v>1701</v>
      </c>
      <c r="G148" s="12"/>
      <c r="H148" s="12"/>
      <c r="I148" s="170"/>
      <c r="J148" s="179">
        <f>BK148</f>
        <v>0</v>
      </c>
      <c r="K148" s="12"/>
      <c r="L148" s="167"/>
      <c r="M148" s="172"/>
      <c r="N148" s="173"/>
      <c r="O148" s="173"/>
      <c r="P148" s="174">
        <f>SUM(P149:P157)</f>
        <v>0</v>
      </c>
      <c r="Q148" s="173"/>
      <c r="R148" s="174">
        <f>SUM(R149:R157)</f>
        <v>0.0076000000000000009</v>
      </c>
      <c r="S148" s="173"/>
      <c r="T148" s="175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68" t="s">
        <v>85</v>
      </c>
      <c r="AT148" s="176" t="s">
        <v>75</v>
      </c>
      <c r="AU148" s="176" t="s">
        <v>83</v>
      </c>
      <c r="AY148" s="168" t="s">
        <v>160</v>
      </c>
      <c r="BK148" s="177">
        <f>SUM(BK149:BK157)</f>
        <v>0</v>
      </c>
    </row>
    <row r="149" s="2" customFormat="1" ht="16.5" customHeight="1">
      <c r="A149" s="38"/>
      <c r="B149" s="180"/>
      <c r="C149" s="227" t="s">
        <v>1258</v>
      </c>
      <c r="D149" s="227" t="s">
        <v>329</v>
      </c>
      <c r="E149" s="228" t="s">
        <v>1948</v>
      </c>
      <c r="F149" s="229" t="s">
        <v>1949</v>
      </c>
      <c r="G149" s="230" t="s">
        <v>1608</v>
      </c>
      <c r="H149" s="231">
        <v>2</v>
      </c>
      <c r="I149" s="232"/>
      <c r="J149" s="233">
        <f>ROUND(I149*H149,2)</f>
        <v>0</v>
      </c>
      <c r="K149" s="234"/>
      <c r="L149" s="235"/>
      <c r="M149" s="236" t="s">
        <v>1</v>
      </c>
      <c r="N149" s="237" t="s">
        <v>41</v>
      </c>
      <c r="O149" s="77"/>
      <c r="P149" s="191">
        <f>O149*H149</f>
        <v>0</v>
      </c>
      <c r="Q149" s="191">
        <v>0</v>
      </c>
      <c r="R149" s="191">
        <f>Q149*H149</f>
        <v>0</v>
      </c>
      <c r="S149" s="191">
        <v>0</v>
      </c>
      <c r="T149" s="19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93" t="s">
        <v>241</v>
      </c>
      <c r="AT149" s="193" t="s">
        <v>329</v>
      </c>
      <c r="AU149" s="193" t="s">
        <v>85</v>
      </c>
      <c r="AY149" s="19" t="s">
        <v>160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19" t="s">
        <v>83</v>
      </c>
      <c r="BK149" s="194">
        <f>ROUND(I149*H149,2)</f>
        <v>0</v>
      </c>
      <c r="BL149" s="19" t="s">
        <v>561</v>
      </c>
      <c r="BM149" s="193" t="s">
        <v>1950</v>
      </c>
    </row>
    <row r="150" s="2" customFormat="1" ht="16.5" customHeight="1">
      <c r="A150" s="38"/>
      <c r="B150" s="180"/>
      <c r="C150" s="181" t="s">
        <v>1262</v>
      </c>
      <c r="D150" s="181" t="s">
        <v>162</v>
      </c>
      <c r="E150" s="182" t="s">
        <v>1951</v>
      </c>
      <c r="F150" s="183" t="s">
        <v>1952</v>
      </c>
      <c r="G150" s="184" t="s">
        <v>294</v>
      </c>
      <c r="H150" s="185">
        <v>80</v>
      </c>
      <c r="I150" s="186"/>
      <c r="J150" s="187">
        <f>ROUND(I150*H150,2)</f>
        <v>0</v>
      </c>
      <c r="K150" s="188"/>
      <c r="L150" s="39"/>
      <c r="M150" s="189" t="s">
        <v>1</v>
      </c>
      <c r="N150" s="190" t="s">
        <v>41</v>
      </c>
      <c r="O150" s="77"/>
      <c r="P150" s="191">
        <f>O150*H150</f>
        <v>0</v>
      </c>
      <c r="Q150" s="191">
        <v>0</v>
      </c>
      <c r="R150" s="191">
        <f>Q150*H150</f>
        <v>0</v>
      </c>
      <c r="S150" s="191">
        <v>0</v>
      </c>
      <c r="T150" s="19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3" t="s">
        <v>561</v>
      </c>
      <c r="AT150" s="193" t="s">
        <v>162</v>
      </c>
      <c r="AU150" s="193" t="s">
        <v>85</v>
      </c>
      <c r="AY150" s="19" t="s">
        <v>160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19" t="s">
        <v>83</v>
      </c>
      <c r="BK150" s="194">
        <f>ROUND(I150*H150,2)</f>
        <v>0</v>
      </c>
      <c r="BL150" s="19" t="s">
        <v>561</v>
      </c>
      <c r="BM150" s="193" t="s">
        <v>1953</v>
      </c>
    </row>
    <row r="151" s="2" customFormat="1" ht="16.5" customHeight="1">
      <c r="A151" s="38"/>
      <c r="B151" s="180"/>
      <c r="C151" s="181" t="s">
        <v>215</v>
      </c>
      <c r="D151" s="181" t="s">
        <v>162</v>
      </c>
      <c r="E151" s="182" t="s">
        <v>1954</v>
      </c>
      <c r="F151" s="183" t="s">
        <v>1955</v>
      </c>
      <c r="G151" s="184" t="s">
        <v>1608</v>
      </c>
      <c r="H151" s="185">
        <v>2</v>
      </c>
      <c r="I151" s="186"/>
      <c r="J151" s="187">
        <f>ROUND(I151*H151,2)</f>
        <v>0</v>
      </c>
      <c r="K151" s="188"/>
      <c r="L151" s="39"/>
      <c r="M151" s="189" t="s">
        <v>1</v>
      </c>
      <c r="N151" s="190" t="s">
        <v>41</v>
      </c>
      <c r="O151" s="77"/>
      <c r="P151" s="191">
        <f>O151*H151</f>
        <v>0</v>
      </c>
      <c r="Q151" s="191">
        <v>0</v>
      </c>
      <c r="R151" s="191">
        <f>Q151*H151</f>
        <v>0</v>
      </c>
      <c r="S151" s="191">
        <v>0</v>
      </c>
      <c r="T151" s="19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93" t="s">
        <v>561</v>
      </c>
      <c r="AT151" s="193" t="s">
        <v>162</v>
      </c>
      <c r="AU151" s="193" t="s">
        <v>85</v>
      </c>
      <c r="AY151" s="19" t="s">
        <v>160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9" t="s">
        <v>83</v>
      </c>
      <c r="BK151" s="194">
        <f>ROUND(I151*H151,2)</f>
        <v>0</v>
      </c>
      <c r="BL151" s="19" t="s">
        <v>561</v>
      </c>
      <c r="BM151" s="193" t="s">
        <v>1956</v>
      </c>
    </row>
    <row r="152" s="2" customFormat="1" ht="16.5" customHeight="1">
      <c r="A152" s="38"/>
      <c r="B152" s="180"/>
      <c r="C152" s="227" t="s">
        <v>222</v>
      </c>
      <c r="D152" s="227" t="s">
        <v>329</v>
      </c>
      <c r="E152" s="228" t="s">
        <v>1957</v>
      </c>
      <c r="F152" s="229" t="s">
        <v>1958</v>
      </c>
      <c r="G152" s="230" t="s">
        <v>261</v>
      </c>
      <c r="H152" s="231">
        <v>1</v>
      </c>
      <c r="I152" s="232"/>
      <c r="J152" s="233">
        <f>ROUND(I152*H152,2)</f>
        <v>0</v>
      </c>
      <c r="K152" s="234"/>
      <c r="L152" s="235"/>
      <c r="M152" s="236" t="s">
        <v>1</v>
      </c>
      <c r="N152" s="237" t="s">
        <v>41</v>
      </c>
      <c r="O152" s="77"/>
      <c r="P152" s="191">
        <f>O152*H152</f>
        <v>0</v>
      </c>
      <c r="Q152" s="191">
        <v>0</v>
      </c>
      <c r="R152" s="191">
        <f>Q152*H152</f>
        <v>0</v>
      </c>
      <c r="S152" s="191">
        <v>0</v>
      </c>
      <c r="T152" s="19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3" t="s">
        <v>85</v>
      </c>
      <c r="AT152" s="193" t="s">
        <v>329</v>
      </c>
      <c r="AU152" s="193" t="s">
        <v>85</v>
      </c>
      <c r="AY152" s="19" t="s">
        <v>160</v>
      </c>
      <c r="BE152" s="194">
        <f>IF(N152="základní",J152,0)</f>
        <v>0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19" t="s">
        <v>83</v>
      </c>
      <c r="BK152" s="194">
        <f>ROUND(I152*H152,2)</f>
        <v>0</v>
      </c>
      <c r="BL152" s="19" t="s">
        <v>83</v>
      </c>
      <c r="BM152" s="193" t="s">
        <v>1959</v>
      </c>
    </row>
    <row r="153" s="2" customFormat="1" ht="16.5" customHeight="1">
      <c r="A153" s="38"/>
      <c r="B153" s="180"/>
      <c r="C153" s="227" t="s">
        <v>7</v>
      </c>
      <c r="D153" s="227" t="s">
        <v>329</v>
      </c>
      <c r="E153" s="228" t="s">
        <v>1960</v>
      </c>
      <c r="F153" s="229" t="s">
        <v>1961</v>
      </c>
      <c r="G153" s="230" t="s">
        <v>261</v>
      </c>
      <c r="H153" s="231">
        <v>16</v>
      </c>
      <c r="I153" s="232"/>
      <c r="J153" s="233">
        <f>ROUND(I153*H153,2)</f>
        <v>0</v>
      </c>
      <c r="K153" s="234"/>
      <c r="L153" s="235"/>
      <c r="M153" s="236" t="s">
        <v>1</v>
      </c>
      <c r="N153" s="237" t="s">
        <v>41</v>
      </c>
      <c r="O153" s="77"/>
      <c r="P153" s="191">
        <f>O153*H153</f>
        <v>0</v>
      </c>
      <c r="Q153" s="191">
        <v>0.00020000000000000001</v>
      </c>
      <c r="R153" s="191">
        <f>Q153*H153</f>
        <v>0.0032000000000000002</v>
      </c>
      <c r="S153" s="191">
        <v>0</v>
      </c>
      <c r="T153" s="19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93" t="s">
        <v>1169</v>
      </c>
      <c r="AT153" s="193" t="s">
        <v>329</v>
      </c>
      <c r="AU153" s="193" t="s">
        <v>85</v>
      </c>
      <c r="AY153" s="19" t="s">
        <v>160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19" t="s">
        <v>83</v>
      </c>
      <c r="BK153" s="194">
        <f>ROUND(I153*H153,2)</f>
        <v>0</v>
      </c>
      <c r="BL153" s="19" t="s">
        <v>1169</v>
      </c>
      <c r="BM153" s="193" t="s">
        <v>1962</v>
      </c>
    </row>
    <row r="154" s="2" customFormat="1" ht="16.5" customHeight="1">
      <c r="A154" s="38"/>
      <c r="B154" s="180"/>
      <c r="C154" s="227" t="s">
        <v>1275</v>
      </c>
      <c r="D154" s="227" t="s">
        <v>329</v>
      </c>
      <c r="E154" s="228" t="s">
        <v>1963</v>
      </c>
      <c r="F154" s="229" t="s">
        <v>1964</v>
      </c>
      <c r="G154" s="230" t="s">
        <v>261</v>
      </c>
      <c r="H154" s="231">
        <v>2</v>
      </c>
      <c r="I154" s="232"/>
      <c r="J154" s="233">
        <f>ROUND(I154*H154,2)</f>
        <v>0</v>
      </c>
      <c r="K154" s="234"/>
      <c r="L154" s="235"/>
      <c r="M154" s="236" t="s">
        <v>1</v>
      </c>
      <c r="N154" s="237" t="s">
        <v>41</v>
      </c>
      <c r="O154" s="77"/>
      <c r="P154" s="191">
        <f>O154*H154</f>
        <v>0</v>
      </c>
      <c r="Q154" s="191">
        <v>0.00059999999999999995</v>
      </c>
      <c r="R154" s="191">
        <f>Q154*H154</f>
        <v>0.0011999999999999999</v>
      </c>
      <c r="S154" s="191">
        <v>0</v>
      </c>
      <c r="T154" s="19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3" t="s">
        <v>1169</v>
      </c>
      <c r="AT154" s="193" t="s">
        <v>329</v>
      </c>
      <c r="AU154" s="193" t="s">
        <v>85</v>
      </c>
      <c r="AY154" s="19" t="s">
        <v>160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19" t="s">
        <v>83</v>
      </c>
      <c r="BK154" s="194">
        <f>ROUND(I154*H154,2)</f>
        <v>0</v>
      </c>
      <c r="BL154" s="19" t="s">
        <v>1169</v>
      </c>
      <c r="BM154" s="193" t="s">
        <v>1965</v>
      </c>
    </row>
    <row r="155" s="2" customFormat="1" ht="16.5" customHeight="1">
      <c r="A155" s="38"/>
      <c r="B155" s="180"/>
      <c r="C155" s="227" t="s">
        <v>1279</v>
      </c>
      <c r="D155" s="227" t="s">
        <v>329</v>
      </c>
      <c r="E155" s="228" t="s">
        <v>1966</v>
      </c>
      <c r="F155" s="229" t="s">
        <v>1967</v>
      </c>
      <c r="G155" s="230" t="s">
        <v>261</v>
      </c>
      <c r="H155" s="231">
        <v>4</v>
      </c>
      <c r="I155" s="232"/>
      <c r="J155" s="233">
        <f>ROUND(I155*H155,2)</f>
        <v>0</v>
      </c>
      <c r="K155" s="234"/>
      <c r="L155" s="235"/>
      <c r="M155" s="236" t="s">
        <v>1</v>
      </c>
      <c r="N155" s="237" t="s">
        <v>41</v>
      </c>
      <c r="O155" s="77"/>
      <c r="P155" s="191">
        <f>O155*H155</f>
        <v>0</v>
      </c>
      <c r="Q155" s="191">
        <v>0.00080000000000000004</v>
      </c>
      <c r="R155" s="191">
        <f>Q155*H155</f>
        <v>0.0032000000000000002</v>
      </c>
      <c r="S155" s="191">
        <v>0</v>
      </c>
      <c r="T155" s="19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93" t="s">
        <v>1169</v>
      </c>
      <c r="AT155" s="193" t="s">
        <v>329</v>
      </c>
      <c r="AU155" s="193" t="s">
        <v>85</v>
      </c>
      <c r="AY155" s="19" t="s">
        <v>160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19" t="s">
        <v>83</v>
      </c>
      <c r="BK155" s="194">
        <f>ROUND(I155*H155,2)</f>
        <v>0</v>
      </c>
      <c r="BL155" s="19" t="s">
        <v>1169</v>
      </c>
      <c r="BM155" s="193" t="s">
        <v>1968</v>
      </c>
    </row>
    <row r="156" s="2" customFormat="1" ht="16.5" customHeight="1">
      <c r="A156" s="38"/>
      <c r="B156" s="180"/>
      <c r="C156" s="181" t="s">
        <v>1283</v>
      </c>
      <c r="D156" s="181" t="s">
        <v>162</v>
      </c>
      <c r="E156" s="182" t="s">
        <v>1969</v>
      </c>
      <c r="F156" s="183" t="s">
        <v>1970</v>
      </c>
      <c r="G156" s="184" t="s">
        <v>781</v>
      </c>
      <c r="H156" s="185">
        <v>1</v>
      </c>
      <c r="I156" s="186"/>
      <c r="J156" s="187">
        <f>ROUND(I156*H156,2)</f>
        <v>0</v>
      </c>
      <c r="K156" s="188"/>
      <c r="L156" s="39"/>
      <c r="M156" s="189" t="s">
        <v>1</v>
      </c>
      <c r="N156" s="190" t="s">
        <v>41</v>
      </c>
      <c r="O156" s="77"/>
      <c r="P156" s="191">
        <f>O156*H156</f>
        <v>0</v>
      </c>
      <c r="Q156" s="191">
        <v>0</v>
      </c>
      <c r="R156" s="191">
        <f>Q156*H156</f>
        <v>0</v>
      </c>
      <c r="S156" s="191">
        <v>0</v>
      </c>
      <c r="T156" s="19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3" t="s">
        <v>561</v>
      </c>
      <c r="AT156" s="193" t="s">
        <v>162</v>
      </c>
      <c r="AU156" s="193" t="s">
        <v>85</v>
      </c>
      <c r="AY156" s="19" t="s">
        <v>160</v>
      </c>
      <c r="BE156" s="194">
        <f>IF(N156="základní",J156,0)</f>
        <v>0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19" t="s">
        <v>83</v>
      </c>
      <c r="BK156" s="194">
        <f>ROUND(I156*H156,2)</f>
        <v>0</v>
      </c>
      <c r="BL156" s="19" t="s">
        <v>561</v>
      </c>
      <c r="BM156" s="193" t="s">
        <v>1971</v>
      </c>
    </row>
    <row r="157" s="2" customFormat="1" ht="16.5" customHeight="1">
      <c r="A157" s="38"/>
      <c r="B157" s="180"/>
      <c r="C157" s="181" t="s">
        <v>1287</v>
      </c>
      <c r="D157" s="181" t="s">
        <v>162</v>
      </c>
      <c r="E157" s="182" t="s">
        <v>1972</v>
      </c>
      <c r="F157" s="183" t="s">
        <v>1973</v>
      </c>
      <c r="G157" s="184" t="s">
        <v>294</v>
      </c>
      <c r="H157" s="185">
        <v>80</v>
      </c>
      <c r="I157" s="186"/>
      <c r="J157" s="187">
        <f>ROUND(I157*H157,2)</f>
        <v>0</v>
      </c>
      <c r="K157" s="188"/>
      <c r="L157" s="39"/>
      <c r="M157" s="189" t="s">
        <v>1</v>
      </c>
      <c r="N157" s="190" t="s">
        <v>41</v>
      </c>
      <c r="O157" s="77"/>
      <c r="P157" s="191">
        <f>O157*H157</f>
        <v>0</v>
      </c>
      <c r="Q157" s="191">
        <v>0</v>
      </c>
      <c r="R157" s="191">
        <f>Q157*H157</f>
        <v>0</v>
      </c>
      <c r="S157" s="191">
        <v>0</v>
      </c>
      <c r="T157" s="19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93" t="s">
        <v>561</v>
      </c>
      <c r="AT157" s="193" t="s">
        <v>162</v>
      </c>
      <c r="AU157" s="193" t="s">
        <v>85</v>
      </c>
      <c r="AY157" s="19" t="s">
        <v>160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19" t="s">
        <v>83</v>
      </c>
      <c r="BK157" s="194">
        <f>ROUND(I157*H157,2)</f>
        <v>0</v>
      </c>
      <c r="BL157" s="19" t="s">
        <v>561</v>
      </c>
      <c r="BM157" s="193" t="s">
        <v>1974</v>
      </c>
    </row>
    <row r="158" s="12" customFormat="1" ht="25.92" customHeight="1">
      <c r="A158" s="12"/>
      <c r="B158" s="167"/>
      <c r="C158" s="12"/>
      <c r="D158" s="168" t="s">
        <v>75</v>
      </c>
      <c r="E158" s="169" t="s">
        <v>329</v>
      </c>
      <c r="F158" s="169" t="s">
        <v>1139</v>
      </c>
      <c r="G158" s="12"/>
      <c r="H158" s="12"/>
      <c r="I158" s="170"/>
      <c r="J158" s="171">
        <f>BK158</f>
        <v>0</v>
      </c>
      <c r="K158" s="12"/>
      <c r="L158" s="167"/>
      <c r="M158" s="172"/>
      <c r="N158" s="173"/>
      <c r="O158" s="173"/>
      <c r="P158" s="174">
        <f>P159+P206+P244+P262+P272</f>
        <v>0</v>
      </c>
      <c r="Q158" s="173"/>
      <c r="R158" s="174">
        <f>R159+R206+R244+R262+R272</f>
        <v>2.0853799999999998</v>
      </c>
      <c r="S158" s="173"/>
      <c r="T158" s="175">
        <f>T159+T206+T244+T262+T272</f>
        <v>0.016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68" t="s">
        <v>185</v>
      </c>
      <c r="AT158" s="176" t="s">
        <v>75</v>
      </c>
      <c r="AU158" s="176" t="s">
        <v>76</v>
      </c>
      <c r="AY158" s="168" t="s">
        <v>160</v>
      </c>
      <c r="BK158" s="177">
        <f>BK159+BK206+BK244+BK262+BK272</f>
        <v>0</v>
      </c>
    </row>
    <row r="159" s="12" customFormat="1" ht="22.8" customHeight="1">
      <c r="A159" s="12"/>
      <c r="B159" s="167"/>
      <c r="C159" s="12"/>
      <c r="D159" s="168" t="s">
        <v>75</v>
      </c>
      <c r="E159" s="178" t="s">
        <v>1327</v>
      </c>
      <c r="F159" s="178" t="s">
        <v>1328</v>
      </c>
      <c r="G159" s="12"/>
      <c r="H159" s="12"/>
      <c r="I159" s="170"/>
      <c r="J159" s="179">
        <f>BK159</f>
        <v>0</v>
      </c>
      <c r="K159" s="12"/>
      <c r="L159" s="167"/>
      <c r="M159" s="172"/>
      <c r="N159" s="173"/>
      <c r="O159" s="173"/>
      <c r="P159" s="174">
        <f>SUM(P160:P205)</f>
        <v>0</v>
      </c>
      <c r="Q159" s="173"/>
      <c r="R159" s="174">
        <f>SUM(R160:R205)</f>
        <v>0.72038000000000002</v>
      </c>
      <c r="S159" s="173"/>
      <c r="T159" s="175">
        <f>SUM(T160:T205)</f>
        <v>0.016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68" t="s">
        <v>185</v>
      </c>
      <c r="AT159" s="176" t="s">
        <v>75</v>
      </c>
      <c r="AU159" s="176" t="s">
        <v>83</v>
      </c>
      <c r="AY159" s="168" t="s">
        <v>160</v>
      </c>
      <c r="BK159" s="177">
        <f>SUM(BK160:BK205)</f>
        <v>0</v>
      </c>
    </row>
    <row r="160" s="2" customFormat="1" ht="37.8" customHeight="1">
      <c r="A160" s="38"/>
      <c r="B160" s="180"/>
      <c r="C160" s="181" t="s">
        <v>1291</v>
      </c>
      <c r="D160" s="181" t="s">
        <v>162</v>
      </c>
      <c r="E160" s="182" t="s">
        <v>1975</v>
      </c>
      <c r="F160" s="183" t="s">
        <v>1976</v>
      </c>
      <c r="G160" s="184" t="s">
        <v>781</v>
      </c>
      <c r="H160" s="185">
        <v>1</v>
      </c>
      <c r="I160" s="186"/>
      <c r="J160" s="187">
        <f>ROUND(I160*H160,2)</f>
        <v>0</v>
      </c>
      <c r="K160" s="188"/>
      <c r="L160" s="39"/>
      <c r="M160" s="189" t="s">
        <v>1</v>
      </c>
      <c r="N160" s="190" t="s">
        <v>41</v>
      </c>
      <c r="O160" s="77"/>
      <c r="P160" s="191">
        <f>O160*H160</f>
        <v>0</v>
      </c>
      <c r="Q160" s="191">
        <v>0</v>
      </c>
      <c r="R160" s="191">
        <f>Q160*H160</f>
        <v>0</v>
      </c>
      <c r="S160" s="191">
        <v>0</v>
      </c>
      <c r="T160" s="19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93" t="s">
        <v>83</v>
      </c>
      <c r="AT160" s="193" t="s">
        <v>162</v>
      </c>
      <c r="AU160" s="193" t="s">
        <v>85</v>
      </c>
      <c r="AY160" s="19" t="s">
        <v>160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19" t="s">
        <v>83</v>
      </c>
      <c r="BK160" s="194">
        <f>ROUND(I160*H160,2)</f>
        <v>0</v>
      </c>
      <c r="BL160" s="19" t="s">
        <v>83</v>
      </c>
      <c r="BM160" s="193" t="s">
        <v>1977</v>
      </c>
    </row>
    <row r="161" s="2" customFormat="1" ht="16.5" customHeight="1">
      <c r="A161" s="38"/>
      <c r="B161" s="180"/>
      <c r="C161" s="227" t="s">
        <v>1295</v>
      </c>
      <c r="D161" s="227" t="s">
        <v>329</v>
      </c>
      <c r="E161" s="228" t="s">
        <v>1978</v>
      </c>
      <c r="F161" s="229" t="s">
        <v>1979</v>
      </c>
      <c r="G161" s="230" t="s">
        <v>261</v>
      </c>
      <c r="H161" s="231">
        <v>12</v>
      </c>
      <c r="I161" s="232"/>
      <c r="J161" s="233">
        <f>ROUND(I161*H161,2)</f>
        <v>0</v>
      </c>
      <c r="K161" s="234"/>
      <c r="L161" s="235"/>
      <c r="M161" s="236" t="s">
        <v>1</v>
      </c>
      <c r="N161" s="237" t="s">
        <v>41</v>
      </c>
      <c r="O161" s="77"/>
      <c r="P161" s="191">
        <f>O161*H161</f>
        <v>0</v>
      </c>
      <c r="Q161" s="191">
        <v>0</v>
      </c>
      <c r="R161" s="191">
        <f>Q161*H161</f>
        <v>0</v>
      </c>
      <c r="S161" s="191">
        <v>0</v>
      </c>
      <c r="T161" s="19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93" t="s">
        <v>421</v>
      </c>
      <c r="AT161" s="193" t="s">
        <v>329</v>
      </c>
      <c r="AU161" s="193" t="s">
        <v>85</v>
      </c>
      <c r="AY161" s="19" t="s">
        <v>160</v>
      </c>
      <c r="BE161" s="194">
        <f>IF(N161="základní",J161,0)</f>
        <v>0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19" t="s">
        <v>83</v>
      </c>
      <c r="BK161" s="194">
        <f>ROUND(I161*H161,2)</f>
        <v>0</v>
      </c>
      <c r="BL161" s="19" t="s">
        <v>1145</v>
      </c>
      <c r="BM161" s="193" t="s">
        <v>1980</v>
      </c>
    </row>
    <row r="162" s="2" customFormat="1" ht="24.15" customHeight="1">
      <c r="A162" s="38"/>
      <c r="B162" s="180"/>
      <c r="C162" s="181" t="s">
        <v>190</v>
      </c>
      <c r="D162" s="181" t="s">
        <v>162</v>
      </c>
      <c r="E162" s="182" t="s">
        <v>1584</v>
      </c>
      <c r="F162" s="183" t="s">
        <v>1585</v>
      </c>
      <c r="G162" s="184" t="s">
        <v>261</v>
      </c>
      <c r="H162" s="185">
        <v>12</v>
      </c>
      <c r="I162" s="186"/>
      <c r="J162" s="187">
        <f>ROUND(I162*H162,2)</f>
        <v>0</v>
      </c>
      <c r="K162" s="188"/>
      <c r="L162" s="39"/>
      <c r="M162" s="189" t="s">
        <v>1</v>
      </c>
      <c r="N162" s="190" t="s">
        <v>41</v>
      </c>
      <c r="O162" s="77"/>
      <c r="P162" s="191">
        <f>O162*H162</f>
        <v>0</v>
      </c>
      <c r="Q162" s="191">
        <v>0</v>
      </c>
      <c r="R162" s="191">
        <f>Q162*H162</f>
        <v>0</v>
      </c>
      <c r="S162" s="191">
        <v>0</v>
      </c>
      <c r="T162" s="19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93" t="s">
        <v>83</v>
      </c>
      <c r="AT162" s="193" t="s">
        <v>162</v>
      </c>
      <c r="AU162" s="193" t="s">
        <v>85</v>
      </c>
      <c r="AY162" s="19" t="s">
        <v>160</v>
      </c>
      <c r="BE162" s="194">
        <f>IF(N162="základní",J162,0)</f>
        <v>0</v>
      </c>
      <c r="BF162" s="194">
        <f>IF(N162="snížená",J162,0)</f>
        <v>0</v>
      </c>
      <c r="BG162" s="194">
        <f>IF(N162="zákl. přenesená",J162,0)</f>
        <v>0</v>
      </c>
      <c r="BH162" s="194">
        <f>IF(N162="sníž. přenesená",J162,0)</f>
        <v>0</v>
      </c>
      <c r="BI162" s="194">
        <f>IF(N162="nulová",J162,0)</f>
        <v>0</v>
      </c>
      <c r="BJ162" s="19" t="s">
        <v>83</v>
      </c>
      <c r="BK162" s="194">
        <f>ROUND(I162*H162,2)</f>
        <v>0</v>
      </c>
      <c r="BL162" s="19" t="s">
        <v>83</v>
      </c>
      <c r="BM162" s="193" t="s">
        <v>1981</v>
      </c>
    </row>
    <row r="163" s="2" customFormat="1" ht="24.15" customHeight="1">
      <c r="A163" s="38"/>
      <c r="B163" s="180"/>
      <c r="C163" s="181" t="s">
        <v>1302</v>
      </c>
      <c r="D163" s="181" t="s">
        <v>162</v>
      </c>
      <c r="E163" s="182" t="s">
        <v>1586</v>
      </c>
      <c r="F163" s="183" t="s">
        <v>1587</v>
      </c>
      <c r="G163" s="184" t="s">
        <v>261</v>
      </c>
      <c r="H163" s="185">
        <v>36</v>
      </c>
      <c r="I163" s="186"/>
      <c r="J163" s="187">
        <f>ROUND(I163*H163,2)</f>
        <v>0</v>
      </c>
      <c r="K163" s="188"/>
      <c r="L163" s="39"/>
      <c r="M163" s="189" t="s">
        <v>1</v>
      </c>
      <c r="N163" s="190" t="s">
        <v>41</v>
      </c>
      <c r="O163" s="77"/>
      <c r="P163" s="191">
        <f>O163*H163</f>
        <v>0</v>
      </c>
      <c r="Q163" s="191">
        <v>0</v>
      </c>
      <c r="R163" s="191">
        <f>Q163*H163</f>
        <v>0</v>
      </c>
      <c r="S163" s="191">
        <v>0</v>
      </c>
      <c r="T163" s="19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93" t="s">
        <v>1145</v>
      </c>
      <c r="AT163" s="193" t="s">
        <v>162</v>
      </c>
      <c r="AU163" s="193" t="s">
        <v>85</v>
      </c>
      <c r="AY163" s="19" t="s">
        <v>160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19" t="s">
        <v>83</v>
      </c>
      <c r="BK163" s="194">
        <f>ROUND(I163*H163,2)</f>
        <v>0</v>
      </c>
      <c r="BL163" s="19" t="s">
        <v>1145</v>
      </c>
      <c r="BM163" s="193" t="s">
        <v>1982</v>
      </c>
    </row>
    <row r="164" s="2" customFormat="1" ht="44.25" customHeight="1">
      <c r="A164" s="38"/>
      <c r="B164" s="180"/>
      <c r="C164" s="227" t="s">
        <v>1306</v>
      </c>
      <c r="D164" s="227" t="s">
        <v>329</v>
      </c>
      <c r="E164" s="228" t="s">
        <v>1592</v>
      </c>
      <c r="F164" s="229" t="s">
        <v>1593</v>
      </c>
      <c r="G164" s="230" t="s">
        <v>294</v>
      </c>
      <c r="H164" s="231">
        <v>195</v>
      </c>
      <c r="I164" s="232"/>
      <c r="J164" s="233">
        <f>ROUND(I164*H164,2)</f>
        <v>0</v>
      </c>
      <c r="K164" s="234"/>
      <c r="L164" s="235"/>
      <c r="M164" s="236" t="s">
        <v>1</v>
      </c>
      <c r="N164" s="237" t="s">
        <v>41</v>
      </c>
      <c r="O164" s="77"/>
      <c r="P164" s="191">
        <f>O164*H164</f>
        <v>0</v>
      </c>
      <c r="Q164" s="191">
        <v>0.00175</v>
      </c>
      <c r="R164" s="191">
        <f>Q164*H164</f>
        <v>0.34125</v>
      </c>
      <c r="S164" s="191">
        <v>0</v>
      </c>
      <c r="T164" s="19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93" t="s">
        <v>1169</v>
      </c>
      <c r="AT164" s="193" t="s">
        <v>329</v>
      </c>
      <c r="AU164" s="193" t="s">
        <v>85</v>
      </c>
      <c r="AY164" s="19" t="s">
        <v>160</v>
      </c>
      <c r="BE164" s="194">
        <f>IF(N164="základní",J164,0)</f>
        <v>0</v>
      </c>
      <c r="BF164" s="194">
        <f>IF(N164="snížená",J164,0)</f>
        <v>0</v>
      </c>
      <c r="BG164" s="194">
        <f>IF(N164="zákl. přenesená",J164,0)</f>
        <v>0</v>
      </c>
      <c r="BH164" s="194">
        <f>IF(N164="sníž. přenesená",J164,0)</f>
        <v>0</v>
      </c>
      <c r="BI164" s="194">
        <f>IF(N164="nulová",J164,0)</f>
        <v>0</v>
      </c>
      <c r="BJ164" s="19" t="s">
        <v>83</v>
      </c>
      <c r="BK164" s="194">
        <f>ROUND(I164*H164,2)</f>
        <v>0</v>
      </c>
      <c r="BL164" s="19" t="s">
        <v>1169</v>
      </c>
      <c r="BM164" s="193" t="s">
        <v>1983</v>
      </c>
    </row>
    <row r="165" s="2" customFormat="1" ht="49.05" customHeight="1">
      <c r="A165" s="38"/>
      <c r="B165" s="180"/>
      <c r="C165" s="181" t="s">
        <v>236</v>
      </c>
      <c r="D165" s="181" t="s">
        <v>162</v>
      </c>
      <c r="E165" s="182" t="s">
        <v>1588</v>
      </c>
      <c r="F165" s="183" t="s">
        <v>1589</v>
      </c>
      <c r="G165" s="184" t="s">
        <v>294</v>
      </c>
      <c r="H165" s="185">
        <v>195</v>
      </c>
      <c r="I165" s="186"/>
      <c r="J165" s="187">
        <f>ROUND(I165*H165,2)</f>
        <v>0</v>
      </c>
      <c r="K165" s="188"/>
      <c r="L165" s="39"/>
      <c r="M165" s="189" t="s">
        <v>1</v>
      </c>
      <c r="N165" s="190" t="s">
        <v>41</v>
      </c>
      <c r="O165" s="77"/>
      <c r="P165" s="191">
        <f>O165*H165</f>
        <v>0</v>
      </c>
      <c r="Q165" s="191">
        <v>0</v>
      </c>
      <c r="R165" s="191">
        <f>Q165*H165</f>
        <v>0</v>
      </c>
      <c r="S165" s="191">
        <v>0</v>
      </c>
      <c r="T165" s="19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93" t="s">
        <v>83</v>
      </c>
      <c r="AT165" s="193" t="s">
        <v>162</v>
      </c>
      <c r="AU165" s="193" t="s">
        <v>85</v>
      </c>
      <c r="AY165" s="19" t="s">
        <v>160</v>
      </c>
      <c r="BE165" s="194">
        <f>IF(N165="základní",J165,0)</f>
        <v>0</v>
      </c>
      <c r="BF165" s="194">
        <f>IF(N165="snížená",J165,0)</f>
        <v>0</v>
      </c>
      <c r="BG165" s="194">
        <f>IF(N165="zákl. přenesená",J165,0)</f>
        <v>0</v>
      </c>
      <c r="BH165" s="194">
        <f>IF(N165="sníž. přenesená",J165,0)</f>
        <v>0</v>
      </c>
      <c r="BI165" s="194">
        <f>IF(N165="nulová",J165,0)</f>
        <v>0</v>
      </c>
      <c r="BJ165" s="19" t="s">
        <v>83</v>
      </c>
      <c r="BK165" s="194">
        <f>ROUND(I165*H165,2)</f>
        <v>0</v>
      </c>
      <c r="BL165" s="19" t="s">
        <v>83</v>
      </c>
      <c r="BM165" s="193" t="s">
        <v>1984</v>
      </c>
    </row>
    <row r="166" s="2" customFormat="1" ht="21.75" customHeight="1">
      <c r="A166" s="38"/>
      <c r="B166" s="180"/>
      <c r="C166" s="181" t="s">
        <v>241</v>
      </c>
      <c r="D166" s="181" t="s">
        <v>162</v>
      </c>
      <c r="E166" s="182" t="s">
        <v>1985</v>
      </c>
      <c r="F166" s="183" t="s">
        <v>1986</v>
      </c>
      <c r="G166" s="184" t="s">
        <v>261</v>
      </c>
      <c r="H166" s="185">
        <v>2</v>
      </c>
      <c r="I166" s="186"/>
      <c r="J166" s="187">
        <f>ROUND(I166*H166,2)</f>
        <v>0</v>
      </c>
      <c r="K166" s="188"/>
      <c r="L166" s="39"/>
      <c r="M166" s="189" t="s">
        <v>1</v>
      </c>
      <c r="N166" s="190" t="s">
        <v>41</v>
      </c>
      <c r="O166" s="77"/>
      <c r="P166" s="191">
        <f>O166*H166</f>
        <v>0</v>
      </c>
      <c r="Q166" s="191">
        <v>0</v>
      </c>
      <c r="R166" s="191">
        <f>Q166*H166</f>
        <v>0</v>
      </c>
      <c r="S166" s="191">
        <v>0</v>
      </c>
      <c r="T166" s="19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93" t="s">
        <v>83</v>
      </c>
      <c r="AT166" s="193" t="s">
        <v>162</v>
      </c>
      <c r="AU166" s="193" t="s">
        <v>85</v>
      </c>
      <c r="AY166" s="19" t="s">
        <v>160</v>
      </c>
      <c r="BE166" s="194">
        <f>IF(N166="základní",J166,0)</f>
        <v>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19" t="s">
        <v>83</v>
      </c>
      <c r="BK166" s="194">
        <f>ROUND(I166*H166,2)</f>
        <v>0</v>
      </c>
      <c r="BL166" s="19" t="s">
        <v>83</v>
      </c>
      <c r="BM166" s="193" t="s">
        <v>1987</v>
      </c>
    </row>
    <row r="167" s="2" customFormat="1" ht="16.5" customHeight="1">
      <c r="A167" s="38"/>
      <c r="B167" s="180"/>
      <c r="C167" s="227" t="s">
        <v>247</v>
      </c>
      <c r="D167" s="227" t="s">
        <v>329</v>
      </c>
      <c r="E167" s="228" t="s">
        <v>1988</v>
      </c>
      <c r="F167" s="229" t="s">
        <v>1989</v>
      </c>
      <c r="G167" s="230" t="s">
        <v>261</v>
      </c>
      <c r="H167" s="231">
        <v>10</v>
      </c>
      <c r="I167" s="232"/>
      <c r="J167" s="233">
        <f>ROUND(I167*H167,2)</f>
        <v>0</v>
      </c>
      <c r="K167" s="234"/>
      <c r="L167" s="235"/>
      <c r="M167" s="236" t="s">
        <v>1</v>
      </c>
      <c r="N167" s="237" t="s">
        <v>41</v>
      </c>
      <c r="O167" s="77"/>
      <c r="P167" s="191">
        <f>O167*H167</f>
        <v>0</v>
      </c>
      <c r="Q167" s="191">
        <v>0</v>
      </c>
      <c r="R167" s="191">
        <f>Q167*H167</f>
        <v>0</v>
      </c>
      <c r="S167" s="191">
        <v>0</v>
      </c>
      <c r="T167" s="19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93" t="s">
        <v>85</v>
      </c>
      <c r="AT167" s="193" t="s">
        <v>329</v>
      </c>
      <c r="AU167" s="193" t="s">
        <v>85</v>
      </c>
      <c r="AY167" s="19" t="s">
        <v>160</v>
      </c>
      <c r="BE167" s="194">
        <f>IF(N167="základní",J167,0)</f>
        <v>0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19" t="s">
        <v>83</v>
      </c>
      <c r="BK167" s="194">
        <f>ROUND(I167*H167,2)</f>
        <v>0</v>
      </c>
      <c r="BL167" s="19" t="s">
        <v>83</v>
      </c>
      <c r="BM167" s="193" t="s">
        <v>1990</v>
      </c>
    </row>
    <row r="168" s="2" customFormat="1" ht="16.5" customHeight="1">
      <c r="A168" s="38"/>
      <c r="B168" s="180"/>
      <c r="C168" s="181" t="s">
        <v>1319</v>
      </c>
      <c r="D168" s="181" t="s">
        <v>162</v>
      </c>
      <c r="E168" s="182" t="s">
        <v>1991</v>
      </c>
      <c r="F168" s="183" t="s">
        <v>1992</v>
      </c>
      <c r="G168" s="184" t="s">
        <v>261</v>
      </c>
      <c r="H168" s="185">
        <v>10</v>
      </c>
      <c r="I168" s="186"/>
      <c r="J168" s="187">
        <f>ROUND(I168*H168,2)</f>
        <v>0</v>
      </c>
      <c r="K168" s="188"/>
      <c r="L168" s="39"/>
      <c r="M168" s="189" t="s">
        <v>1</v>
      </c>
      <c r="N168" s="190" t="s">
        <v>41</v>
      </c>
      <c r="O168" s="77"/>
      <c r="P168" s="191">
        <f>O168*H168</f>
        <v>0</v>
      </c>
      <c r="Q168" s="191">
        <v>0</v>
      </c>
      <c r="R168" s="191">
        <f>Q168*H168</f>
        <v>0</v>
      </c>
      <c r="S168" s="191">
        <v>0</v>
      </c>
      <c r="T168" s="19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93" t="s">
        <v>83</v>
      </c>
      <c r="AT168" s="193" t="s">
        <v>162</v>
      </c>
      <c r="AU168" s="193" t="s">
        <v>85</v>
      </c>
      <c r="AY168" s="19" t="s">
        <v>160</v>
      </c>
      <c r="BE168" s="194">
        <f>IF(N168="základní",J168,0)</f>
        <v>0</v>
      </c>
      <c r="BF168" s="194">
        <f>IF(N168="snížená",J168,0)</f>
        <v>0</v>
      </c>
      <c r="BG168" s="194">
        <f>IF(N168="zákl. přenesená",J168,0)</f>
        <v>0</v>
      </c>
      <c r="BH168" s="194">
        <f>IF(N168="sníž. přenesená",J168,0)</f>
        <v>0</v>
      </c>
      <c r="BI168" s="194">
        <f>IF(N168="nulová",J168,0)</f>
        <v>0</v>
      </c>
      <c r="BJ168" s="19" t="s">
        <v>83</v>
      </c>
      <c r="BK168" s="194">
        <f>ROUND(I168*H168,2)</f>
        <v>0</v>
      </c>
      <c r="BL168" s="19" t="s">
        <v>83</v>
      </c>
      <c r="BM168" s="193" t="s">
        <v>1993</v>
      </c>
    </row>
    <row r="169" s="2" customFormat="1" ht="16.5" customHeight="1">
      <c r="A169" s="38"/>
      <c r="B169" s="180"/>
      <c r="C169" s="227" t="s">
        <v>1323</v>
      </c>
      <c r="D169" s="227" t="s">
        <v>329</v>
      </c>
      <c r="E169" s="228" t="s">
        <v>1994</v>
      </c>
      <c r="F169" s="229" t="s">
        <v>1995</v>
      </c>
      <c r="G169" s="230" t="s">
        <v>762</v>
      </c>
      <c r="H169" s="231">
        <v>80</v>
      </c>
      <c r="I169" s="232"/>
      <c r="J169" s="233">
        <f>ROUND(I169*H169,2)</f>
        <v>0</v>
      </c>
      <c r="K169" s="234"/>
      <c r="L169" s="235"/>
      <c r="M169" s="236" t="s">
        <v>1</v>
      </c>
      <c r="N169" s="237" t="s">
        <v>41</v>
      </c>
      <c r="O169" s="77"/>
      <c r="P169" s="191">
        <f>O169*H169</f>
        <v>0</v>
      </c>
      <c r="Q169" s="191">
        <v>0</v>
      </c>
      <c r="R169" s="191">
        <f>Q169*H169</f>
        <v>0</v>
      </c>
      <c r="S169" s="191">
        <v>0</v>
      </c>
      <c r="T169" s="19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93" t="s">
        <v>85</v>
      </c>
      <c r="AT169" s="193" t="s">
        <v>329</v>
      </c>
      <c r="AU169" s="193" t="s">
        <v>85</v>
      </c>
      <c r="AY169" s="19" t="s">
        <v>160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19" t="s">
        <v>83</v>
      </c>
      <c r="BK169" s="194">
        <f>ROUND(I169*H169,2)</f>
        <v>0</v>
      </c>
      <c r="BL169" s="19" t="s">
        <v>83</v>
      </c>
      <c r="BM169" s="193" t="s">
        <v>1996</v>
      </c>
    </row>
    <row r="170" s="2" customFormat="1" ht="16.5" customHeight="1">
      <c r="A170" s="38"/>
      <c r="B170" s="180"/>
      <c r="C170" s="181" t="s">
        <v>1329</v>
      </c>
      <c r="D170" s="181" t="s">
        <v>162</v>
      </c>
      <c r="E170" s="182" t="s">
        <v>1997</v>
      </c>
      <c r="F170" s="183" t="s">
        <v>1998</v>
      </c>
      <c r="G170" s="184" t="s">
        <v>1189</v>
      </c>
      <c r="H170" s="185">
        <v>16</v>
      </c>
      <c r="I170" s="186"/>
      <c r="J170" s="187">
        <f>ROUND(I170*H170,2)</f>
        <v>0</v>
      </c>
      <c r="K170" s="188"/>
      <c r="L170" s="39"/>
      <c r="M170" s="189" t="s">
        <v>1</v>
      </c>
      <c r="N170" s="190" t="s">
        <v>41</v>
      </c>
      <c r="O170" s="77"/>
      <c r="P170" s="191">
        <f>O170*H170</f>
        <v>0</v>
      </c>
      <c r="Q170" s="191">
        <v>0</v>
      </c>
      <c r="R170" s="191">
        <f>Q170*H170</f>
        <v>0</v>
      </c>
      <c r="S170" s="191">
        <v>0</v>
      </c>
      <c r="T170" s="19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93" t="s">
        <v>166</v>
      </c>
      <c r="AT170" s="193" t="s">
        <v>162</v>
      </c>
      <c r="AU170" s="193" t="s">
        <v>85</v>
      </c>
      <c r="AY170" s="19" t="s">
        <v>160</v>
      </c>
      <c r="BE170" s="194">
        <f>IF(N170="základní",J170,0)</f>
        <v>0</v>
      </c>
      <c r="BF170" s="194">
        <f>IF(N170="snížená",J170,0)</f>
        <v>0</v>
      </c>
      <c r="BG170" s="194">
        <f>IF(N170="zákl. přenesená",J170,0)</f>
        <v>0</v>
      </c>
      <c r="BH170" s="194">
        <f>IF(N170="sníž. přenesená",J170,0)</f>
        <v>0</v>
      </c>
      <c r="BI170" s="194">
        <f>IF(N170="nulová",J170,0)</f>
        <v>0</v>
      </c>
      <c r="BJ170" s="19" t="s">
        <v>83</v>
      </c>
      <c r="BK170" s="194">
        <f>ROUND(I170*H170,2)</f>
        <v>0</v>
      </c>
      <c r="BL170" s="19" t="s">
        <v>166</v>
      </c>
      <c r="BM170" s="193" t="s">
        <v>1999</v>
      </c>
    </row>
    <row r="171" s="2" customFormat="1" ht="24.15" customHeight="1">
      <c r="A171" s="38"/>
      <c r="B171" s="180"/>
      <c r="C171" s="227" t="s">
        <v>1333</v>
      </c>
      <c r="D171" s="227" t="s">
        <v>329</v>
      </c>
      <c r="E171" s="228" t="s">
        <v>2000</v>
      </c>
      <c r="F171" s="229" t="s">
        <v>2001</v>
      </c>
      <c r="G171" s="230" t="s">
        <v>294</v>
      </c>
      <c r="H171" s="231">
        <v>6</v>
      </c>
      <c r="I171" s="232"/>
      <c r="J171" s="233">
        <f>ROUND(I171*H171,2)</f>
        <v>0</v>
      </c>
      <c r="K171" s="234"/>
      <c r="L171" s="235"/>
      <c r="M171" s="236" t="s">
        <v>1</v>
      </c>
      <c r="N171" s="237" t="s">
        <v>41</v>
      </c>
      <c r="O171" s="77"/>
      <c r="P171" s="191">
        <f>O171*H171</f>
        <v>0</v>
      </c>
      <c r="Q171" s="191">
        <v>0.0025999999999999999</v>
      </c>
      <c r="R171" s="191">
        <f>Q171*H171</f>
        <v>0.015599999999999999</v>
      </c>
      <c r="S171" s="191">
        <v>0</v>
      </c>
      <c r="T171" s="19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93" t="s">
        <v>85</v>
      </c>
      <c r="AT171" s="193" t="s">
        <v>329</v>
      </c>
      <c r="AU171" s="193" t="s">
        <v>85</v>
      </c>
      <c r="AY171" s="19" t="s">
        <v>160</v>
      </c>
      <c r="BE171" s="194">
        <f>IF(N171="základní",J171,0)</f>
        <v>0</v>
      </c>
      <c r="BF171" s="194">
        <f>IF(N171="snížená",J171,0)</f>
        <v>0</v>
      </c>
      <c r="BG171" s="194">
        <f>IF(N171="zákl. přenesená",J171,0)</f>
        <v>0</v>
      </c>
      <c r="BH171" s="194">
        <f>IF(N171="sníž. přenesená",J171,0)</f>
        <v>0</v>
      </c>
      <c r="BI171" s="194">
        <f>IF(N171="nulová",J171,0)</f>
        <v>0</v>
      </c>
      <c r="BJ171" s="19" t="s">
        <v>83</v>
      </c>
      <c r="BK171" s="194">
        <f>ROUND(I171*H171,2)</f>
        <v>0</v>
      </c>
      <c r="BL171" s="19" t="s">
        <v>83</v>
      </c>
      <c r="BM171" s="193" t="s">
        <v>2002</v>
      </c>
    </row>
    <row r="172" s="2" customFormat="1" ht="21.75" customHeight="1">
      <c r="A172" s="38"/>
      <c r="B172" s="180"/>
      <c r="C172" s="181" t="s">
        <v>1337</v>
      </c>
      <c r="D172" s="181" t="s">
        <v>162</v>
      </c>
      <c r="E172" s="182" t="s">
        <v>1211</v>
      </c>
      <c r="F172" s="183" t="s">
        <v>2003</v>
      </c>
      <c r="G172" s="184" t="s">
        <v>294</v>
      </c>
      <c r="H172" s="185">
        <v>8</v>
      </c>
      <c r="I172" s="186"/>
      <c r="J172" s="187">
        <f>ROUND(I172*H172,2)</f>
        <v>0</v>
      </c>
      <c r="K172" s="188"/>
      <c r="L172" s="39"/>
      <c r="M172" s="189" t="s">
        <v>1</v>
      </c>
      <c r="N172" s="190" t="s">
        <v>41</v>
      </c>
      <c r="O172" s="77"/>
      <c r="P172" s="191">
        <f>O172*H172</f>
        <v>0</v>
      </c>
      <c r="Q172" s="191">
        <v>0</v>
      </c>
      <c r="R172" s="191">
        <f>Q172*H172</f>
        <v>0</v>
      </c>
      <c r="S172" s="191">
        <v>0</v>
      </c>
      <c r="T172" s="19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93" t="s">
        <v>83</v>
      </c>
      <c r="AT172" s="193" t="s">
        <v>162</v>
      </c>
      <c r="AU172" s="193" t="s">
        <v>85</v>
      </c>
      <c r="AY172" s="19" t="s">
        <v>160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19" t="s">
        <v>83</v>
      </c>
      <c r="BK172" s="194">
        <f>ROUND(I172*H172,2)</f>
        <v>0</v>
      </c>
      <c r="BL172" s="19" t="s">
        <v>83</v>
      </c>
      <c r="BM172" s="193" t="s">
        <v>2004</v>
      </c>
    </row>
    <row r="173" s="2" customFormat="1" ht="16.5" customHeight="1">
      <c r="A173" s="38"/>
      <c r="B173" s="180"/>
      <c r="C173" s="181" t="s">
        <v>1341</v>
      </c>
      <c r="D173" s="181" t="s">
        <v>162</v>
      </c>
      <c r="E173" s="182" t="s">
        <v>2005</v>
      </c>
      <c r="F173" s="183" t="s">
        <v>2006</v>
      </c>
      <c r="G173" s="184" t="s">
        <v>294</v>
      </c>
      <c r="H173" s="185">
        <v>6</v>
      </c>
      <c r="I173" s="186"/>
      <c r="J173" s="187">
        <f>ROUND(I173*H173,2)</f>
        <v>0</v>
      </c>
      <c r="K173" s="188"/>
      <c r="L173" s="39"/>
      <c r="M173" s="189" t="s">
        <v>1</v>
      </c>
      <c r="N173" s="190" t="s">
        <v>41</v>
      </c>
      <c r="O173" s="77"/>
      <c r="P173" s="191">
        <f>O173*H173</f>
        <v>0</v>
      </c>
      <c r="Q173" s="191">
        <v>0</v>
      </c>
      <c r="R173" s="191">
        <f>Q173*H173</f>
        <v>0</v>
      </c>
      <c r="S173" s="191">
        <v>0</v>
      </c>
      <c r="T173" s="19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93" t="s">
        <v>83</v>
      </c>
      <c r="AT173" s="193" t="s">
        <v>162</v>
      </c>
      <c r="AU173" s="193" t="s">
        <v>85</v>
      </c>
      <c r="AY173" s="19" t="s">
        <v>160</v>
      </c>
      <c r="BE173" s="194">
        <f>IF(N173="základní",J173,0)</f>
        <v>0</v>
      </c>
      <c r="BF173" s="194">
        <f>IF(N173="snížená",J173,0)</f>
        <v>0</v>
      </c>
      <c r="BG173" s="194">
        <f>IF(N173="zákl. přenesená",J173,0)</f>
        <v>0</v>
      </c>
      <c r="BH173" s="194">
        <f>IF(N173="sníž. přenesená",J173,0)</f>
        <v>0</v>
      </c>
      <c r="BI173" s="194">
        <f>IF(N173="nulová",J173,0)</f>
        <v>0</v>
      </c>
      <c r="BJ173" s="19" t="s">
        <v>83</v>
      </c>
      <c r="BK173" s="194">
        <f>ROUND(I173*H173,2)</f>
        <v>0</v>
      </c>
      <c r="BL173" s="19" t="s">
        <v>83</v>
      </c>
      <c r="BM173" s="193" t="s">
        <v>2007</v>
      </c>
    </row>
    <row r="174" s="2" customFormat="1" ht="24.15" customHeight="1">
      <c r="A174" s="38"/>
      <c r="B174" s="180"/>
      <c r="C174" s="227" t="s">
        <v>1345</v>
      </c>
      <c r="D174" s="227" t="s">
        <v>329</v>
      </c>
      <c r="E174" s="228" t="s">
        <v>1477</v>
      </c>
      <c r="F174" s="229" t="s">
        <v>1478</v>
      </c>
      <c r="G174" s="230" t="s">
        <v>261</v>
      </c>
      <c r="H174" s="231">
        <v>1</v>
      </c>
      <c r="I174" s="232"/>
      <c r="J174" s="233">
        <f>ROUND(I174*H174,2)</f>
        <v>0</v>
      </c>
      <c r="K174" s="234"/>
      <c r="L174" s="235"/>
      <c r="M174" s="236" t="s">
        <v>1</v>
      </c>
      <c r="N174" s="237" t="s">
        <v>41</v>
      </c>
      <c r="O174" s="77"/>
      <c r="P174" s="191">
        <f>O174*H174</f>
        <v>0</v>
      </c>
      <c r="Q174" s="191">
        <v>0</v>
      </c>
      <c r="R174" s="191">
        <f>Q174*H174</f>
        <v>0</v>
      </c>
      <c r="S174" s="191">
        <v>0</v>
      </c>
      <c r="T174" s="19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93" t="s">
        <v>421</v>
      </c>
      <c r="AT174" s="193" t="s">
        <v>329</v>
      </c>
      <c r="AU174" s="193" t="s">
        <v>85</v>
      </c>
      <c r="AY174" s="19" t="s">
        <v>160</v>
      </c>
      <c r="BE174" s="194">
        <f>IF(N174="základní",J174,0)</f>
        <v>0</v>
      </c>
      <c r="BF174" s="194">
        <f>IF(N174="snížená",J174,0)</f>
        <v>0</v>
      </c>
      <c r="BG174" s="194">
        <f>IF(N174="zákl. přenesená",J174,0)</f>
        <v>0</v>
      </c>
      <c r="BH174" s="194">
        <f>IF(N174="sníž. přenesená",J174,0)</f>
        <v>0</v>
      </c>
      <c r="BI174" s="194">
        <f>IF(N174="nulová",J174,0)</f>
        <v>0</v>
      </c>
      <c r="BJ174" s="19" t="s">
        <v>83</v>
      </c>
      <c r="BK174" s="194">
        <f>ROUND(I174*H174,2)</f>
        <v>0</v>
      </c>
      <c r="BL174" s="19" t="s">
        <v>1145</v>
      </c>
      <c r="BM174" s="193" t="s">
        <v>2008</v>
      </c>
    </row>
    <row r="175" s="2" customFormat="1" ht="33" customHeight="1">
      <c r="A175" s="38"/>
      <c r="B175" s="180"/>
      <c r="C175" s="181" t="s">
        <v>1349</v>
      </c>
      <c r="D175" s="181" t="s">
        <v>162</v>
      </c>
      <c r="E175" s="182" t="s">
        <v>1480</v>
      </c>
      <c r="F175" s="183" t="s">
        <v>1481</v>
      </c>
      <c r="G175" s="184" t="s">
        <v>261</v>
      </c>
      <c r="H175" s="185">
        <v>1</v>
      </c>
      <c r="I175" s="186"/>
      <c r="J175" s="187">
        <f>ROUND(I175*H175,2)</f>
        <v>0</v>
      </c>
      <c r="K175" s="188"/>
      <c r="L175" s="39"/>
      <c r="M175" s="189" t="s">
        <v>1</v>
      </c>
      <c r="N175" s="190" t="s">
        <v>41</v>
      </c>
      <c r="O175" s="77"/>
      <c r="P175" s="191">
        <f>O175*H175</f>
        <v>0</v>
      </c>
      <c r="Q175" s="191">
        <v>0</v>
      </c>
      <c r="R175" s="191">
        <f>Q175*H175</f>
        <v>0</v>
      </c>
      <c r="S175" s="191">
        <v>0</v>
      </c>
      <c r="T175" s="19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93" t="s">
        <v>83</v>
      </c>
      <c r="AT175" s="193" t="s">
        <v>162</v>
      </c>
      <c r="AU175" s="193" t="s">
        <v>85</v>
      </c>
      <c r="AY175" s="19" t="s">
        <v>160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19" t="s">
        <v>83</v>
      </c>
      <c r="BK175" s="194">
        <f>ROUND(I175*H175,2)</f>
        <v>0</v>
      </c>
      <c r="BL175" s="19" t="s">
        <v>83</v>
      </c>
      <c r="BM175" s="193" t="s">
        <v>2009</v>
      </c>
    </row>
    <row r="176" s="2" customFormat="1" ht="24.15" customHeight="1">
      <c r="A176" s="38"/>
      <c r="B176" s="180"/>
      <c r="C176" s="227" t="s">
        <v>1353</v>
      </c>
      <c r="D176" s="227" t="s">
        <v>329</v>
      </c>
      <c r="E176" s="228" t="s">
        <v>2010</v>
      </c>
      <c r="F176" s="229" t="s">
        <v>2011</v>
      </c>
      <c r="G176" s="230" t="s">
        <v>261</v>
      </c>
      <c r="H176" s="231">
        <v>1</v>
      </c>
      <c r="I176" s="232"/>
      <c r="J176" s="233">
        <f>ROUND(I176*H176,2)</f>
        <v>0</v>
      </c>
      <c r="K176" s="234"/>
      <c r="L176" s="235"/>
      <c r="M176" s="236" t="s">
        <v>1</v>
      </c>
      <c r="N176" s="237" t="s">
        <v>41</v>
      </c>
      <c r="O176" s="77"/>
      <c r="P176" s="191">
        <f>O176*H176</f>
        <v>0</v>
      </c>
      <c r="Q176" s="191">
        <v>0</v>
      </c>
      <c r="R176" s="191">
        <f>Q176*H176</f>
        <v>0</v>
      </c>
      <c r="S176" s="191">
        <v>0</v>
      </c>
      <c r="T176" s="19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93" t="s">
        <v>421</v>
      </c>
      <c r="AT176" s="193" t="s">
        <v>329</v>
      </c>
      <c r="AU176" s="193" t="s">
        <v>85</v>
      </c>
      <c r="AY176" s="19" t="s">
        <v>160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19" t="s">
        <v>83</v>
      </c>
      <c r="BK176" s="194">
        <f>ROUND(I176*H176,2)</f>
        <v>0</v>
      </c>
      <c r="BL176" s="19" t="s">
        <v>1145</v>
      </c>
      <c r="BM176" s="193" t="s">
        <v>2012</v>
      </c>
    </row>
    <row r="177" s="2" customFormat="1" ht="33" customHeight="1">
      <c r="A177" s="38"/>
      <c r="B177" s="180"/>
      <c r="C177" s="181" t="s">
        <v>1357</v>
      </c>
      <c r="D177" s="181" t="s">
        <v>162</v>
      </c>
      <c r="E177" s="182" t="s">
        <v>2013</v>
      </c>
      <c r="F177" s="183" t="s">
        <v>2014</v>
      </c>
      <c r="G177" s="184" t="s">
        <v>261</v>
      </c>
      <c r="H177" s="185">
        <v>1</v>
      </c>
      <c r="I177" s="186"/>
      <c r="J177" s="187">
        <f>ROUND(I177*H177,2)</f>
        <v>0</v>
      </c>
      <c r="K177" s="188"/>
      <c r="L177" s="39"/>
      <c r="M177" s="189" t="s">
        <v>1</v>
      </c>
      <c r="N177" s="190" t="s">
        <v>41</v>
      </c>
      <c r="O177" s="77"/>
      <c r="P177" s="191">
        <f>O177*H177</f>
        <v>0</v>
      </c>
      <c r="Q177" s="191">
        <v>0</v>
      </c>
      <c r="R177" s="191">
        <f>Q177*H177</f>
        <v>0</v>
      </c>
      <c r="S177" s="191">
        <v>0</v>
      </c>
      <c r="T177" s="19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93" t="s">
        <v>83</v>
      </c>
      <c r="AT177" s="193" t="s">
        <v>162</v>
      </c>
      <c r="AU177" s="193" t="s">
        <v>85</v>
      </c>
      <c r="AY177" s="19" t="s">
        <v>160</v>
      </c>
      <c r="BE177" s="194">
        <f>IF(N177="základní",J177,0)</f>
        <v>0</v>
      </c>
      <c r="BF177" s="194">
        <f>IF(N177="snížená",J177,0)</f>
        <v>0</v>
      </c>
      <c r="BG177" s="194">
        <f>IF(N177="zákl. přenesená",J177,0)</f>
        <v>0</v>
      </c>
      <c r="BH177" s="194">
        <f>IF(N177="sníž. přenesená",J177,0)</f>
        <v>0</v>
      </c>
      <c r="BI177" s="194">
        <f>IF(N177="nulová",J177,0)</f>
        <v>0</v>
      </c>
      <c r="BJ177" s="19" t="s">
        <v>83</v>
      </c>
      <c r="BK177" s="194">
        <f>ROUND(I177*H177,2)</f>
        <v>0</v>
      </c>
      <c r="BL177" s="19" t="s">
        <v>83</v>
      </c>
      <c r="BM177" s="193" t="s">
        <v>2015</v>
      </c>
    </row>
    <row r="178" s="2" customFormat="1" ht="24.15" customHeight="1">
      <c r="A178" s="38"/>
      <c r="B178" s="180"/>
      <c r="C178" s="181" t="s">
        <v>1361</v>
      </c>
      <c r="D178" s="181" t="s">
        <v>162</v>
      </c>
      <c r="E178" s="182" t="s">
        <v>1483</v>
      </c>
      <c r="F178" s="183" t="s">
        <v>1484</v>
      </c>
      <c r="G178" s="184" t="s">
        <v>261</v>
      </c>
      <c r="H178" s="185">
        <v>2</v>
      </c>
      <c r="I178" s="186"/>
      <c r="J178" s="187">
        <f>ROUND(I178*H178,2)</f>
        <v>0</v>
      </c>
      <c r="K178" s="188"/>
      <c r="L178" s="39"/>
      <c r="M178" s="189" t="s">
        <v>1</v>
      </c>
      <c r="N178" s="190" t="s">
        <v>41</v>
      </c>
      <c r="O178" s="77"/>
      <c r="P178" s="191">
        <f>O178*H178</f>
        <v>0</v>
      </c>
      <c r="Q178" s="191">
        <v>0</v>
      </c>
      <c r="R178" s="191">
        <f>Q178*H178</f>
        <v>0</v>
      </c>
      <c r="S178" s="191">
        <v>0</v>
      </c>
      <c r="T178" s="19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93" t="s">
        <v>83</v>
      </c>
      <c r="AT178" s="193" t="s">
        <v>162</v>
      </c>
      <c r="AU178" s="193" t="s">
        <v>85</v>
      </c>
      <c r="AY178" s="19" t="s">
        <v>160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19" t="s">
        <v>83</v>
      </c>
      <c r="BK178" s="194">
        <f>ROUND(I178*H178,2)</f>
        <v>0</v>
      </c>
      <c r="BL178" s="19" t="s">
        <v>83</v>
      </c>
      <c r="BM178" s="193" t="s">
        <v>2016</v>
      </c>
    </row>
    <row r="179" s="2" customFormat="1" ht="16.5" customHeight="1">
      <c r="A179" s="38"/>
      <c r="B179" s="180"/>
      <c r="C179" s="227" t="s">
        <v>1365</v>
      </c>
      <c r="D179" s="227" t="s">
        <v>329</v>
      </c>
      <c r="E179" s="228" t="s">
        <v>1486</v>
      </c>
      <c r="F179" s="229" t="s">
        <v>1487</v>
      </c>
      <c r="G179" s="230" t="s">
        <v>294</v>
      </c>
      <c r="H179" s="231">
        <v>12</v>
      </c>
      <c r="I179" s="232"/>
      <c r="J179" s="233">
        <f>ROUND(I179*H179,2)</f>
        <v>0</v>
      </c>
      <c r="K179" s="234"/>
      <c r="L179" s="235"/>
      <c r="M179" s="236" t="s">
        <v>1</v>
      </c>
      <c r="N179" s="237" t="s">
        <v>41</v>
      </c>
      <c r="O179" s="77"/>
      <c r="P179" s="191">
        <f>O179*H179</f>
        <v>0</v>
      </c>
      <c r="Q179" s="191">
        <v>0</v>
      </c>
      <c r="R179" s="191">
        <f>Q179*H179</f>
        <v>0</v>
      </c>
      <c r="S179" s="191">
        <v>0</v>
      </c>
      <c r="T179" s="19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93" t="s">
        <v>421</v>
      </c>
      <c r="AT179" s="193" t="s">
        <v>329</v>
      </c>
      <c r="AU179" s="193" t="s">
        <v>85</v>
      </c>
      <c r="AY179" s="19" t="s">
        <v>160</v>
      </c>
      <c r="BE179" s="194">
        <f>IF(N179="základní",J179,0)</f>
        <v>0</v>
      </c>
      <c r="BF179" s="194">
        <f>IF(N179="snížená",J179,0)</f>
        <v>0</v>
      </c>
      <c r="BG179" s="194">
        <f>IF(N179="zákl. přenesená",J179,0)</f>
        <v>0</v>
      </c>
      <c r="BH179" s="194">
        <f>IF(N179="sníž. přenesená",J179,0)</f>
        <v>0</v>
      </c>
      <c r="BI179" s="194">
        <f>IF(N179="nulová",J179,0)</f>
        <v>0</v>
      </c>
      <c r="BJ179" s="19" t="s">
        <v>83</v>
      </c>
      <c r="BK179" s="194">
        <f>ROUND(I179*H179,2)</f>
        <v>0</v>
      </c>
      <c r="BL179" s="19" t="s">
        <v>1145</v>
      </c>
      <c r="BM179" s="193" t="s">
        <v>2017</v>
      </c>
    </row>
    <row r="180" s="2" customFormat="1" ht="16.5" customHeight="1">
      <c r="A180" s="38"/>
      <c r="B180" s="180"/>
      <c r="C180" s="181" t="s">
        <v>1369</v>
      </c>
      <c r="D180" s="181" t="s">
        <v>162</v>
      </c>
      <c r="E180" s="182" t="s">
        <v>1486</v>
      </c>
      <c r="F180" s="183" t="s">
        <v>1489</v>
      </c>
      <c r="G180" s="184" t="s">
        <v>294</v>
      </c>
      <c r="H180" s="185">
        <v>12</v>
      </c>
      <c r="I180" s="186"/>
      <c r="J180" s="187">
        <f>ROUND(I180*H180,2)</f>
        <v>0</v>
      </c>
      <c r="K180" s="188"/>
      <c r="L180" s="39"/>
      <c r="M180" s="189" t="s">
        <v>1</v>
      </c>
      <c r="N180" s="190" t="s">
        <v>41</v>
      </c>
      <c r="O180" s="77"/>
      <c r="P180" s="191">
        <f>O180*H180</f>
        <v>0</v>
      </c>
      <c r="Q180" s="191">
        <v>0</v>
      </c>
      <c r="R180" s="191">
        <f>Q180*H180</f>
        <v>0</v>
      </c>
      <c r="S180" s="191">
        <v>0</v>
      </c>
      <c r="T180" s="19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3" t="s">
        <v>1145</v>
      </c>
      <c r="AT180" s="193" t="s">
        <v>162</v>
      </c>
      <c r="AU180" s="193" t="s">
        <v>85</v>
      </c>
      <c r="AY180" s="19" t="s">
        <v>160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19" t="s">
        <v>83</v>
      </c>
      <c r="BK180" s="194">
        <f>ROUND(I180*H180,2)</f>
        <v>0</v>
      </c>
      <c r="BL180" s="19" t="s">
        <v>1145</v>
      </c>
      <c r="BM180" s="193" t="s">
        <v>2018</v>
      </c>
    </row>
    <row r="181" s="2" customFormat="1" ht="37.8" customHeight="1">
      <c r="A181" s="38"/>
      <c r="B181" s="180"/>
      <c r="C181" s="227" t="s">
        <v>1373</v>
      </c>
      <c r="D181" s="227" t="s">
        <v>329</v>
      </c>
      <c r="E181" s="228" t="s">
        <v>1491</v>
      </c>
      <c r="F181" s="229" t="s">
        <v>1492</v>
      </c>
      <c r="G181" s="230" t="s">
        <v>294</v>
      </c>
      <c r="H181" s="231">
        <v>112</v>
      </c>
      <c r="I181" s="232"/>
      <c r="J181" s="233">
        <f>ROUND(I181*H181,2)</f>
        <v>0</v>
      </c>
      <c r="K181" s="234"/>
      <c r="L181" s="235"/>
      <c r="M181" s="236" t="s">
        <v>1</v>
      </c>
      <c r="N181" s="237" t="s">
        <v>41</v>
      </c>
      <c r="O181" s="77"/>
      <c r="P181" s="191">
        <f>O181*H181</f>
        <v>0</v>
      </c>
      <c r="Q181" s="191">
        <v>0.00248</v>
      </c>
      <c r="R181" s="191">
        <f>Q181*H181</f>
        <v>0.27776000000000001</v>
      </c>
      <c r="S181" s="191">
        <v>0</v>
      </c>
      <c r="T181" s="19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93" t="s">
        <v>85</v>
      </c>
      <c r="AT181" s="193" t="s">
        <v>329</v>
      </c>
      <c r="AU181" s="193" t="s">
        <v>85</v>
      </c>
      <c r="AY181" s="19" t="s">
        <v>160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19" t="s">
        <v>83</v>
      </c>
      <c r="BK181" s="194">
        <f>ROUND(I181*H181,2)</f>
        <v>0</v>
      </c>
      <c r="BL181" s="19" t="s">
        <v>83</v>
      </c>
      <c r="BM181" s="193" t="s">
        <v>2019</v>
      </c>
    </row>
    <row r="182" s="2" customFormat="1" ht="37.8" customHeight="1">
      <c r="A182" s="38"/>
      <c r="B182" s="180"/>
      <c r="C182" s="181" t="s">
        <v>1377</v>
      </c>
      <c r="D182" s="181" t="s">
        <v>162</v>
      </c>
      <c r="E182" s="182" t="s">
        <v>1494</v>
      </c>
      <c r="F182" s="183" t="s">
        <v>1495</v>
      </c>
      <c r="G182" s="184" t="s">
        <v>294</v>
      </c>
      <c r="H182" s="185">
        <v>112</v>
      </c>
      <c r="I182" s="186"/>
      <c r="J182" s="187">
        <f>ROUND(I182*H182,2)</f>
        <v>0</v>
      </c>
      <c r="K182" s="188"/>
      <c r="L182" s="39"/>
      <c r="M182" s="189" t="s">
        <v>1</v>
      </c>
      <c r="N182" s="190" t="s">
        <v>41</v>
      </c>
      <c r="O182" s="77"/>
      <c r="P182" s="191">
        <f>O182*H182</f>
        <v>0</v>
      </c>
      <c r="Q182" s="191">
        <v>0</v>
      </c>
      <c r="R182" s="191">
        <f>Q182*H182</f>
        <v>0</v>
      </c>
      <c r="S182" s="191">
        <v>0</v>
      </c>
      <c r="T182" s="19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93" t="s">
        <v>83</v>
      </c>
      <c r="AT182" s="193" t="s">
        <v>162</v>
      </c>
      <c r="AU182" s="193" t="s">
        <v>85</v>
      </c>
      <c r="AY182" s="19" t="s">
        <v>160</v>
      </c>
      <c r="BE182" s="194">
        <f>IF(N182="základní",J182,0)</f>
        <v>0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19" t="s">
        <v>83</v>
      </c>
      <c r="BK182" s="194">
        <f>ROUND(I182*H182,2)</f>
        <v>0</v>
      </c>
      <c r="BL182" s="19" t="s">
        <v>83</v>
      </c>
      <c r="BM182" s="193" t="s">
        <v>2020</v>
      </c>
    </row>
    <row r="183" s="2" customFormat="1" ht="16.5" customHeight="1">
      <c r="A183" s="38"/>
      <c r="B183" s="180"/>
      <c r="C183" s="227" t="s">
        <v>1381</v>
      </c>
      <c r="D183" s="227" t="s">
        <v>329</v>
      </c>
      <c r="E183" s="228" t="s">
        <v>1497</v>
      </c>
      <c r="F183" s="229" t="s">
        <v>1498</v>
      </c>
      <c r="G183" s="230" t="s">
        <v>261</v>
      </c>
      <c r="H183" s="231">
        <v>16</v>
      </c>
      <c r="I183" s="232"/>
      <c r="J183" s="233">
        <f>ROUND(I183*H183,2)</f>
        <v>0</v>
      </c>
      <c r="K183" s="234"/>
      <c r="L183" s="235"/>
      <c r="M183" s="236" t="s">
        <v>1</v>
      </c>
      <c r="N183" s="237" t="s">
        <v>41</v>
      </c>
      <c r="O183" s="77"/>
      <c r="P183" s="191">
        <f>O183*H183</f>
        <v>0</v>
      </c>
      <c r="Q183" s="191">
        <v>6.9999999999999994E-05</v>
      </c>
      <c r="R183" s="191">
        <f>Q183*H183</f>
        <v>0.0011199999999999999</v>
      </c>
      <c r="S183" s="191">
        <v>0</v>
      </c>
      <c r="T183" s="19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93" t="s">
        <v>1169</v>
      </c>
      <c r="AT183" s="193" t="s">
        <v>329</v>
      </c>
      <c r="AU183" s="193" t="s">
        <v>85</v>
      </c>
      <c r="AY183" s="19" t="s">
        <v>160</v>
      </c>
      <c r="BE183" s="194">
        <f>IF(N183="základní",J183,0)</f>
        <v>0</v>
      </c>
      <c r="BF183" s="194">
        <f>IF(N183="snížená",J183,0)</f>
        <v>0</v>
      </c>
      <c r="BG183" s="194">
        <f>IF(N183="zákl. přenesená",J183,0)</f>
        <v>0</v>
      </c>
      <c r="BH183" s="194">
        <f>IF(N183="sníž. přenesená",J183,0)</f>
        <v>0</v>
      </c>
      <c r="BI183" s="194">
        <f>IF(N183="nulová",J183,0)</f>
        <v>0</v>
      </c>
      <c r="BJ183" s="19" t="s">
        <v>83</v>
      </c>
      <c r="BK183" s="194">
        <f>ROUND(I183*H183,2)</f>
        <v>0</v>
      </c>
      <c r="BL183" s="19" t="s">
        <v>1169</v>
      </c>
      <c r="BM183" s="193" t="s">
        <v>2021</v>
      </c>
    </row>
    <row r="184" s="2" customFormat="1" ht="33" customHeight="1">
      <c r="A184" s="38"/>
      <c r="B184" s="180"/>
      <c r="C184" s="181" t="s">
        <v>200</v>
      </c>
      <c r="D184" s="181" t="s">
        <v>162</v>
      </c>
      <c r="E184" s="182" t="s">
        <v>1500</v>
      </c>
      <c r="F184" s="183" t="s">
        <v>1501</v>
      </c>
      <c r="G184" s="184" t="s">
        <v>261</v>
      </c>
      <c r="H184" s="185">
        <v>16</v>
      </c>
      <c r="I184" s="186"/>
      <c r="J184" s="187">
        <f>ROUND(I184*H184,2)</f>
        <v>0</v>
      </c>
      <c r="K184" s="188"/>
      <c r="L184" s="39"/>
      <c r="M184" s="189" t="s">
        <v>1</v>
      </c>
      <c r="N184" s="190" t="s">
        <v>41</v>
      </c>
      <c r="O184" s="77"/>
      <c r="P184" s="191">
        <f>O184*H184</f>
        <v>0</v>
      </c>
      <c r="Q184" s="191">
        <v>0</v>
      </c>
      <c r="R184" s="191">
        <f>Q184*H184</f>
        <v>0</v>
      </c>
      <c r="S184" s="191">
        <v>0</v>
      </c>
      <c r="T184" s="19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93" t="s">
        <v>83</v>
      </c>
      <c r="AT184" s="193" t="s">
        <v>162</v>
      </c>
      <c r="AU184" s="193" t="s">
        <v>85</v>
      </c>
      <c r="AY184" s="19" t="s">
        <v>160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19" t="s">
        <v>83</v>
      </c>
      <c r="BK184" s="194">
        <f>ROUND(I184*H184,2)</f>
        <v>0</v>
      </c>
      <c r="BL184" s="19" t="s">
        <v>83</v>
      </c>
      <c r="BM184" s="193" t="s">
        <v>2022</v>
      </c>
    </row>
    <row r="185" s="2" customFormat="1" ht="24.15" customHeight="1">
      <c r="A185" s="38"/>
      <c r="B185" s="180"/>
      <c r="C185" s="181" t="s">
        <v>1388</v>
      </c>
      <c r="D185" s="181" t="s">
        <v>162</v>
      </c>
      <c r="E185" s="182" t="s">
        <v>1503</v>
      </c>
      <c r="F185" s="183" t="s">
        <v>1504</v>
      </c>
      <c r="G185" s="184" t="s">
        <v>261</v>
      </c>
      <c r="H185" s="185">
        <v>16</v>
      </c>
      <c r="I185" s="186"/>
      <c r="J185" s="187">
        <f>ROUND(I185*H185,2)</f>
        <v>0</v>
      </c>
      <c r="K185" s="188"/>
      <c r="L185" s="39"/>
      <c r="M185" s="189" t="s">
        <v>1</v>
      </c>
      <c r="N185" s="190" t="s">
        <v>41</v>
      </c>
      <c r="O185" s="77"/>
      <c r="P185" s="191">
        <f>O185*H185</f>
        <v>0</v>
      </c>
      <c r="Q185" s="191">
        <v>0</v>
      </c>
      <c r="R185" s="191">
        <f>Q185*H185</f>
        <v>0</v>
      </c>
      <c r="S185" s="191">
        <v>0</v>
      </c>
      <c r="T185" s="19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93" t="s">
        <v>83</v>
      </c>
      <c r="AT185" s="193" t="s">
        <v>162</v>
      </c>
      <c r="AU185" s="193" t="s">
        <v>85</v>
      </c>
      <c r="AY185" s="19" t="s">
        <v>160</v>
      </c>
      <c r="BE185" s="194">
        <f>IF(N185="základní",J185,0)</f>
        <v>0</v>
      </c>
      <c r="BF185" s="194">
        <f>IF(N185="snížená",J185,0)</f>
        <v>0</v>
      </c>
      <c r="BG185" s="194">
        <f>IF(N185="zákl. přenesená",J185,0)</f>
        <v>0</v>
      </c>
      <c r="BH185" s="194">
        <f>IF(N185="sníž. přenesená",J185,0)</f>
        <v>0</v>
      </c>
      <c r="BI185" s="194">
        <f>IF(N185="nulová",J185,0)</f>
        <v>0</v>
      </c>
      <c r="BJ185" s="19" t="s">
        <v>83</v>
      </c>
      <c r="BK185" s="194">
        <f>ROUND(I185*H185,2)</f>
        <v>0</v>
      </c>
      <c r="BL185" s="19" t="s">
        <v>83</v>
      </c>
      <c r="BM185" s="193" t="s">
        <v>2023</v>
      </c>
    </row>
    <row r="186" s="2" customFormat="1" ht="24.15" customHeight="1">
      <c r="A186" s="38"/>
      <c r="B186" s="180"/>
      <c r="C186" s="227" t="s">
        <v>1392</v>
      </c>
      <c r="D186" s="227" t="s">
        <v>329</v>
      </c>
      <c r="E186" s="228" t="s">
        <v>2024</v>
      </c>
      <c r="F186" s="229" t="s">
        <v>2025</v>
      </c>
      <c r="G186" s="230" t="s">
        <v>294</v>
      </c>
      <c r="H186" s="231">
        <v>3</v>
      </c>
      <c r="I186" s="232"/>
      <c r="J186" s="233">
        <f>ROUND(I186*H186,2)</f>
        <v>0</v>
      </c>
      <c r="K186" s="234"/>
      <c r="L186" s="235"/>
      <c r="M186" s="236" t="s">
        <v>1</v>
      </c>
      <c r="N186" s="237" t="s">
        <v>41</v>
      </c>
      <c r="O186" s="77"/>
      <c r="P186" s="191">
        <f>O186*H186</f>
        <v>0</v>
      </c>
      <c r="Q186" s="191">
        <v>0.0045399999999999998</v>
      </c>
      <c r="R186" s="191">
        <f>Q186*H186</f>
        <v>0.01362</v>
      </c>
      <c r="S186" s="191">
        <v>0</v>
      </c>
      <c r="T186" s="19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93" t="s">
        <v>85</v>
      </c>
      <c r="AT186" s="193" t="s">
        <v>329</v>
      </c>
      <c r="AU186" s="193" t="s">
        <v>85</v>
      </c>
      <c r="AY186" s="19" t="s">
        <v>160</v>
      </c>
      <c r="BE186" s="194">
        <f>IF(N186="základní",J186,0)</f>
        <v>0</v>
      </c>
      <c r="BF186" s="194">
        <f>IF(N186="snížená",J186,0)</f>
        <v>0</v>
      </c>
      <c r="BG186" s="194">
        <f>IF(N186="zákl. přenesená",J186,0)</f>
        <v>0</v>
      </c>
      <c r="BH186" s="194">
        <f>IF(N186="sníž. přenesená",J186,0)</f>
        <v>0</v>
      </c>
      <c r="BI186" s="194">
        <f>IF(N186="nulová",J186,0)</f>
        <v>0</v>
      </c>
      <c r="BJ186" s="19" t="s">
        <v>83</v>
      </c>
      <c r="BK186" s="194">
        <f>ROUND(I186*H186,2)</f>
        <v>0</v>
      </c>
      <c r="BL186" s="19" t="s">
        <v>83</v>
      </c>
      <c r="BM186" s="193" t="s">
        <v>2026</v>
      </c>
    </row>
    <row r="187" s="2" customFormat="1" ht="16.5" customHeight="1">
      <c r="A187" s="38"/>
      <c r="B187" s="180"/>
      <c r="C187" s="181" t="s">
        <v>1546</v>
      </c>
      <c r="D187" s="181" t="s">
        <v>162</v>
      </c>
      <c r="E187" s="182" t="s">
        <v>2027</v>
      </c>
      <c r="F187" s="183" t="s">
        <v>2028</v>
      </c>
      <c r="G187" s="184" t="s">
        <v>294</v>
      </c>
      <c r="H187" s="185">
        <v>3</v>
      </c>
      <c r="I187" s="186"/>
      <c r="J187" s="187">
        <f>ROUND(I187*H187,2)</f>
        <v>0</v>
      </c>
      <c r="K187" s="188"/>
      <c r="L187" s="39"/>
      <c r="M187" s="189" t="s">
        <v>1</v>
      </c>
      <c r="N187" s="190" t="s">
        <v>41</v>
      </c>
      <c r="O187" s="77"/>
      <c r="P187" s="191">
        <f>O187*H187</f>
        <v>0</v>
      </c>
      <c r="Q187" s="191">
        <v>0</v>
      </c>
      <c r="R187" s="191">
        <f>Q187*H187</f>
        <v>0</v>
      </c>
      <c r="S187" s="191">
        <v>0</v>
      </c>
      <c r="T187" s="19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93" t="s">
        <v>83</v>
      </c>
      <c r="AT187" s="193" t="s">
        <v>162</v>
      </c>
      <c r="AU187" s="193" t="s">
        <v>85</v>
      </c>
      <c r="AY187" s="19" t="s">
        <v>160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19" t="s">
        <v>83</v>
      </c>
      <c r="BK187" s="194">
        <f>ROUND(I187*H187,2)</f>
        <v>0</v>
      </c>
      <c r="BL187" s="19" t="s">
        <v>83</v>
      </c>
      <c r="BM187" s="193" t="s">
        <v>2029</v>
      </c>
    </row>
    <row r="188" s="2" customFormat="1" ht="37.8" customHeight="1">
      <c r="A188" s="38"/>
      <c r="B188" s="180"/>
      <c r="C188" s="227" t="s">
        <v>1548</v>
      </c>
      <c r="D188" s="227" t="s">
        <v>329</v>
      </c>
      <c r="E188" s="228" t="s">
        <v>2030</v>
      </c>
      <c r="F188" s="229" t="s">
        <v>2031</v>
      </c>
      <c r="G188" s="230" t="s">
        <v>294</v>
      </c>
      <c r="H188" s="231">
        <v>24</v>
      </c>
      <c r="I188" s="232"/>
      <c r="J188" s="233">
        <f>ROUND(I188*H188,2)</f>
        <v>0</v>
      </c>
      <c r="K188" s="234"/>
      <c r="L188" s="235"/>
      <c r="M188" s="236" t="s">
        <v>1</v>
      </c>
      <c r="N188" s="237" t="s">
        <v>41</v>
      </c>
      <c r="O188" s="77"/>
      <c r="P188" s="191">
        <f>O188*H188</f>
        <v>0</v>
      </c>
      <c r="Q188" s="191">
        <v>0.00131</v>
      </c>
      <c r="R188" s="191">
        <f>Q188*H188</f>
        <v>0.031439999999999996</v>
      </c>
      <c r="S188" s="191">
        <v>0</v>
      </c>
      <c r="T188" s="19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93" t="s">
        <v>85</v>
      </c>
      <c r="AT188" s="193" t="s">
        <v>329</v>
      </c>
      <c r="AU188" s="193" t="s">
        <v>85</v>
      </c>
      <c r="AY188" s="19" t="s">
        <v>160</v>
      </c>
      <c r="BE188" s="194">
        <f>IF(N188="základní",J188,0)</f>
        <v>0</v>
      </c>
      <c r="BF188" s="194">
        <f>IF(N188="snížená",J188,0)</f>
        <v>0</v>
      </c>
      <c r="BG188" s="194">
        <f>IF(N188="zákl. přenesená",J188,0)</f>
        <v>0</v>
      </c>
      <c r="BH188" s="194">
        <f>IF(N188="sníž. přenesená",J188,0)</f>
        <v>0</v>
      </c>
      <c r="BI188" s="194">
        <f>IF(N188="nulová",J188,0)</f>
        <v>0</v>
      </c>
      <c r="BJ188" s="19" t="s">
        <v>83</v>
      </c>
      <c r="BK188" s="194">
        <f>ROUND(I188*H188,2)</f>
        <v>0</v>
      </c>
      <c r="BL188" s="19" t="s">
        <v>83</v>
      </c>
      <c r="BM188" s="193" t="s">
        <v>2032</v>
      </c>
    </row>
    <row r="189" s="2" customFormat="1" ht="37.8" customHeight="1">
      <c r="A189" s="38"/>
      <c r="B189" s="180"/>
      <c r="C189" s="181" t="s">
        <v>1550</v>
      </c>
      <c r="D189" s="181" t="s">
        <v>162</v>
      </c>
      <c r="E189" s="182" t="s">
        <v>2033</v>
      </c>
      <c r="F189" s="183" t="s">
        <v>2034</v>
      </c>
      <c r="G189" s="184" t="s">
        <v>294</v>
      </c>
      <c r="H189" s="185">
        <v>24</v>
      </c>
      <c r="I189" s="186"/>
      <c r="J189" s="187">
        <f>ROUND(I189*H189,2)</f>
        <v>0</v>
      </c>
      <c r="K189" s="188"/>
      <c r="L189" s="39"/>
      <c r="M189" s="189" t="s">
        <v>1</v>
      </c>
      <c r="N189" s="190" t="s">
        <v>41</v>
      </c>
      <c r="O189" s="77"/>
      <c r="P189" s="191">
        <f>O189*H189</f>
        <v>0</v>
      </c>
      <c r="Q189" s="191">
        <v>0</v>
      </c>
      <c r="R189" s="191">
        <f>Q189*H189</f>
        <v>0</v>
      </c>
      <c r="S189" s="191">
        <v>0</v>
      </c>
      <c r="T189" s="19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93" t="s">
        <v>83</v>
      </c>
      <c r="AT189" s="193" t="s">
        <v>162</v>
      </c>
      <c r="AU189" s="193" t="s">
        <v>85</v>
      </c>
      <c r="AY189" s="19" t="s">
        <v>160</v>
      </c>
      <c r="BE189" s="194">
        <f>IF(N189="základní",J189,0)</f>
        <v>0</v>
      </c>
      <c r="BF189" s="194">
        <f>IF(N189="snížená",J189,0)</f>
        <v>0</v>
      </c>
      <c r="BG189" s="194">
        <f>IF(N189="zákl. přenesená",J189,0)</f>
        <v>0</v>
      </c>
      <c r="BH189" s="194">
        <f>IF(N189="sníž. přenesená",J189,0)</f>
        <v>0</v>
      </c>
      <c r="BI189" s="194">
        <f>IF(N189="nulová",J189,0)</f>
        <v>0</v>
      </c>
      <c r="BJ189" s="19" t="s">
        <v>83</v>
      </c>
      <c r="BK189" s="194">
        <f>ROUND(I189*H189,2)</f>
        <v>0</v>
      </c>
      <c r="BL189" s="19" t="s">
        <v>83</v>
      </c>
      <c r="BM189" s="193" t="s">
        <v>2035</v>
      </c>
    </row>
    <row r="190" s="2" customFormat="1" ht="16.5" customHeight="1">
      <c r="A190" s="38"/>
      <c r="B190" s="180"/>
      <c r="C190" s="227" t="s">
        <v>320</v>
      </c>
      <c r="D190" s="227" t="s">
        <v>329</v>
      </c>
      <c r="E190" s="228" t="s">
        <v>2036</v>
      </c>
      <c r="F190" s="229" t="s">
        <v>2037</v>
      </c>
      <c r="G190" s="230" t="s">
        <v>261</v>
      </c>
      <c r="H190" s="231">
        <v>4</v>
      </c>
      <c r="I190" s="232"/>
      <c r="J190" s="233">
        <f>ROUND(I190*H190,2)</f>
        <v>0</v>
      </c>
      <c r="K190" s="234"/>
      <c r="L190" s="235"/>
      <c r="M190" s="236" t="s">
        <v>1</v>
      </c>
      <c r="N190" s="237" t="s">
        <v>41</v>
      </c>
      <c r="O190" s="77"/>
      <c r="P190" s="191">
        <f>O190*H190</f>
        <v>0</v>
      </c>
      <c r="Q190" s="191">
        <v>2.0000000000000002E-05</v>
      </c>
      <c r="R190" s="191">
        <f>Q190*H190</f>
        <v>8.0000000000000007E-05</v>
      </c>
      <c r="S190" s="191">
        <v>0</v>
      </c>
      <c r="T190" s="19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93" t="s">
        <v>85</v>
      </c>
      <c r="AT190" s="193" t="s">
        <v>329</v>
      </c>
      <c r="AU190" s="193" t="s">
        <v>85</v>
      </c>
      <c r="AY190" s="19" t="s">
        <v>160</v>
      </c>
      <c r="BE190" s="194">
        <f>IF(N190="základní",J190,0)</f>
        <v>0</v>
      </c>
      <c r="BF190" s="194">
        <f>IF(N190="snížená",J190,0)</f>
        <v>0</v>
      </c>
      <c r="BG190" s="194">
        <f>IF(N190="zákl. přenesená",J190,0)</f>
        <v>0</v>
      </c>
      <c r="BH190" s="194">
        <f>IF(N190="sníž. přenesená",J190,0)</f>
        <v>0</v>
      </c>
      <c r="BI190" s="194">
        <f>IF(N190="nulová",J190,0)</f>
        <v>0</v>
      </c>
      <c r="BJ190" s="19" t="s">
        <v>83</v>
      </c>
      <c r="BK190" s="194">
        <f>ROUND(I190*H190,2)</f>
        <v>0</v>
      </c>
      <c r="BL190" s="19" t="s">
        <v>83</v>
      </c>
      <c r="BM190" s="193" t="s">
        <v>2038</v>
      </c>
    </row>
    <row r="191" s="2" customFormat="1" ht="33" customHeight="1">
      <c r="A191" s="38"/>
      <c r="B191" s="180"/>
      <c r="C191" s="181" t="s">
        <v>1553</v>
      </c>
      <c r="D191" s="181" t="s">
        <v>162</v>
      </c>
      <c r="E191" s="182" t="s">
        <v>2039</v>
      </c>
      <c r="F191" s="183" t="s">
        <v>2040</v>
      </c>
      <c r="G191" s="184" t="s">
        <v>261</v>
      </c>
      <c r="H191" s="185">
        <v>4</v>
      </c>
      <c r="I191" s="186"/>
      <c r="J191" s="187">
        <f>ROUND(I191*H191,2)</f>
        <v>0</v>
      </c>
      <c r="K191" s="188"/>
      <c r="L191" s="39"/>
      <c r="M191" s="189" t="s">
        <v>1</v>
      </c>
      <c r="N191" s="190" t="s">
        <v>41</v>
      </c>
      <c r="O191" s="77"/>
      <c r="P191" s="191">
        <f>O191*H191</f>
        <v>0</v>
      </c>
      <c r="Q191" s="191">
        <v>0</v>
      </c>
      <c r="R191" s="191">
        <f>Q191*H191</f>
        <v>0</v>
      </c>
      <c r="S191" s="191">
        <v>0</v>
      </c>
      <c r="T191" s="19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93" t="s">
        <v>83</v>
      </c>
      <c r="AT191" s="193" t="s">
        <v>162</v>
      </c>
      <c r="AU191" s="193" t="s">
        <v>85</v>
      </c>
      <c r="AY191" s="19" t="s">
        <v>160</v>
      </c>
      <c r="BE191" s="194">
        <f>IF(N191="základní",J191,0)</f>
        <v>0</v>
      </c>
      <c r="BF191" s="194">
        <f>IF(N191="snížená",J191,0)</f>
        <v>0</v>
      </c>
      <c r="BG191" s="194">
        <f>IF(N191="zákl. přenesená",J191,0)</f>
        <v>0</v>
      </c>
      <c r="BH191" s="194">
        <f>IF(N191="sníž. přenesená",J191,0)</f>
        <v>0</v>
      </c>
      <c r="BI191" s="194">
        <f>IF(N191="nulová",J191,0)</f>
        <v>0</v>
      </c>
      <c r="BJ191" s="19" t="s">
        <v>83</v>
      </c>
      <c r="BK191" s="194">
        <f>ROUND(I191*H191,2)</f>
        <v>0</v>
      </c>
      <c r="BL191" s="19" t="s">
        <v>83</v>
      </c>
      <c r="BM191" s="193" t="s">
        <v>2041</v>
      </c>
    </row>
    <row r="192" s="2" customFormat="1" ht="24.15" customHeight="1">
      <c r="A192" s="38"/>
      <c r="B192" s="180"/>
      <c r="C192" s="181" t="s">
        <v>324</v>
      </c>
      <c r="D192" s="181" t="s">
        <v>162</v>
      </c>
      <c r="E192" s="182" t="s">
        <v>2042</v>
      </c>
      <c r="F192" s="183" t="s">
        <v>2043</v>
      </c>
      <c r="G192" s="184" t="s">
        <v>261</v>
      </c>
      <c r="H192" s="185">
        <v>4</v>
      </c>
      <c r="I192" s="186"/>
      <c r="J192" s="187">
        <f>ROUND(I192*H192,2)</f>
        <v>0</v>
      </c>
      <c r="K192" s="188"/>
      <c r="L192" s="39"/>
      <c r="M192" s="189" t="s">
        <v>1</v>
      </c>
      <c r="N192" s="190" t="s">
        <v>41</v>
      </c>
      <c r="O192" s="77"/>
      <c r="P192" s="191">
        <f>O192*H192</f>
        <v>0</v>
      </c>
      <c r="Q192" s="191">
        <v>0</v>
      </c>
      <c r="R192" s="191">
        <f>Q192*H192</f>
        <v>0</v>
      </c>
      <c r="S192" s="191">
        <v>0</v>
      </c>
      <c r="T192" s="19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93" t="s">
        <v>83</v>
      </c>
      <c r="AT192" s="193" t="s">
        <v>162</v>
      </c>
      <c r="AU192" s="193" t="s">
        <v>85</v>
      </c>
      <c r="AY192" s="19" t="s">
        <v>160</v>
      </c>
      <c r="BE192" s="194">
        <f>IF(N192="základní",J192,0)</f>
        <v>0</v>
      </c>
      <c r="BF192" s="194">
        <f>IF(N192="snížená",J192,0)</f>
        <v>0</v>
      </c>
      <c r="BG192" s="194">
        <f>IF(N192="zákl. přenesená",J192,0)</f>
        <v>0</v>
      </c>
      <c r="BH192" s="194">
        <f>IF(N192="sníž. přenesená",J192,0)</f>
        <v>0</v>
      </c>
      <c r="BI192" s="194">
        <f>IF(N192="nulová",J192,0)</f>
        <v>0</v>
      </c>
      <c r="BJ192" s="19" t="s">
        <v>83</v>
      </c>
      <c r="BK192" s="194">
        <f>ROUND(I192*H192,2)</f>
        <v>0</v>
      </c>
      <c r="BL192" s="19" t="s">
        <v>83</v>
      </c>
      <c r="BM192" s="193" t="s">
        <v>2044</v>
      </c>
    </row>
    <row r="193" s="2" customFormat="1" ht="24.15" customHeight="1">
      <c r="A193" s="38"/>
      <c r="B193" s="180"/>
      <c r="C193" s="227" t="s">
        <v>1562</v>
      </c>
      <c r="D193" s="227" t="s">
        <v>329</v>
      </c>
      <c r="E193" s="228" t="s">
        <v>2045</v>
      </c>
      <c r="F193" s="229" t="s">
        <v>2046</v>
      </c>
      <c r="G193" s="230" t="s">
        <v>294</v>
      </c>
      <c r="H193" s="231">
        <v>2</v>
      </c>
      <c r="I193" s="232"/>
      <c r="J193" s="233">
        <f>ROUND(I193*H193,2)</f>
        <v>0</v>
      </c>
      <c r="K193" s="234"/>
      <c r="L193" s="235"/>
      <c r="M193" s="236" t="s">
        <v>1</v>
      </c>
      <c r="N193" s="237" t="s">
        <v>41</v>
      </c>
      <c r="O193" s="77"/>
      <c r="P193" s="191">
        <f>O193*H193</f>
        <v>0</v>
      </c>
      <c r="Q193" s="191">
        <v>0.00247</v>
      </c>
      <c r="R193" s="191">
        <f>Q193*H193</f>
        <v>0.0049399999999999999</v>
      </c>
      <c r="S193" s="191">
        <v>0</v>
      </c>
      <c r="T193" s="192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93" t="s">
        <v>85</v>
      </c>
      <c r="AT193" s="193" t="s">
        <v>329</v>
      </c>
      <c r="AU193" s="193" t="s">
        <v>85</v>
      </c>
      <c r="AY193" s="19" t="s">
        <v>160</v>
      </c>
      <c r="BE193" s="194">
        <f>IF(N193="základní",J193,0)</f>
        <v>0</v>
      </c>
      <c r="BF193" s="194">
        <f>IF(N193="snížená",J193,0)</f>
        <v>0</v>
      </c>
      <c r="BG193" s="194">
        <f>IF(N193="zákl. přenesená",J193,0)</f>
        <v>0</v>
      </c>
      <c r="BH193" s="194">
        <f>IF(N193="sníž. přenesená",J193,0)</f>
        <v>0</v>
      </c>
      <c r="BI193" s="194">
        <f>IF(N193="nulová",J193,0)</f>
        <v>0</v>
      </c>
      <c r="BJ193" s="19" t="s">
        <v>83</v>
      </c>
      <c r="BK193" s="194">
        <f>ROUND(I193*H193,2)</f>
        <v>0</v>
      </c>
      <c r="BL193" s="19" t="s">
        <v>83</v>
      </c>
      <c r="BM193" s="193" t="s">
        <v>2047</v>
      </c>
    </row>
    <row r="194" s="2" customFormat="1" ht="24.15" customHeight="1">
      <c r="A194" s="38"/>
      <c r="B194" s="180"/>
      <c r="C194" s="227" t="s">
        <v>1566</v>
      </c>
      <c r="D194" s="227" t="s">
        <v>329</v>
      </c>
      <c r="E194" s="228" t="s">
        <v>2048</v>
      </c>
      <c r="F194" s="229" t="s">
        <v>2049</v>
      </c>
      <c r="G194" s="230" t="s">
        <v>1508</v>
      </c>
      <c r="H194" s="231">
        <v>1</v>
      </c>
      <c r="I194" s="232"/>
      <c r="J194" s="233">
        <f>ROUND(I194*H194,2)</f>
        <v>0</v>
      </c>
      <c r="K194" s="234"/>
      <c r="L194" s="235"/>
      <c r="M194" s="236" t="s">
        <v>1</v>
      </c>
      <c r="N194" s="237" t="s">
        <v>41</v>
      </c>
      <c r="O194" s="77"/>
      <c r="P194" s="191">
        <f>O194*H194</f>
        <v>0</v>
      </c>
      <c r="Q194" s="191">
        <v>0</v>
      </c>
      <c r="R194" s="191">
        <f>Q194*H194</f>
        <v>0</v>
      </c>
      <c r="S194" s="191">
        <v>0</v>
      </c>
      <c r="T194" s="19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93" t="s">
        <v>85</v>
      </c>
      <c r="AT194" s="193" t="s">
        <v>329</v>
      </c>
      <c r="AU194" s="193" t="s">
        <v>85</v>
      </c>
      <c r="AY194" s="19" t="s">
        <v>160</v>
      </c>
      <c r="BE194" s="194">
        <f>IF(N194="základní",J194,0)</f>
        <v>0</v>
      </c>
      <c r="BF194" s="194">
        <f>IF(N194="snížená",J194,0)</f>
        <v>0</v>
      </c>
      <c r="BG194" s="194">
        <f>IF(N194="zákl. přenesená",J194,0)</f>
        <v>0</v>
      </c>
      <c r="BH194" s="194">
        <f>IF(N194="sníž. přenesená",J194,0)</f>
        <v>0</v>
      </c>
      <c r="BI194" s="194">
        <f>IF(N194="nulová",J194,0)</f>
        <v>0</v>
      </c>
      <c r="BJ194" s="19" t="s">
        <v>83</v>
      </c>
      <c r="BK194" s="194">
        <f>ROUND(I194*H194,2)</f>
        <v>0</v>
      </c>
      <c r="BL194" s="19" t="s">
        <v>83</v>
      </c>
      <c r="BM194" s="193" t="s">
        <v>2050</v>
      </c>
    </row>
    <row r="195" s="2" customFormat="1" ht="24.15" customHeight="1">
      <c r="A195" s="38"/>
      <c r="B195" s="180"/>
      <c r="C195" s="181" t="s">
        <v>1720</v>
      </c>
      <c r="D195" s="181" t="s">
        <v>162</v>
      </c>
      <c r="E195" s="182" t="s">
        <v>1510</v>
      </c>
      <c r="F195" s="183" t="s">
        <v>1511</v>
      </c>
      <c r="G195" s="184" t="s">
        <v>261</v>
      </c>
      <c r="H195" s="185">
        <v>3</v>
      </c>
      <c r="I195" s="186"/>
      <c r="J195" s="187">
        <f>ROUND(I195*H195,2)</f>
        <v>0</v>
      </c>
      <c r="K195" s="188"/>
      <c r="L195" s="39"/>
      <c r="M195" s="189" t="s">
        <v>1</v>
      </c>
      <c r="N195" s="190" t="s">
        <v>41</v>
      </c>
      <c r="O195" s="77"/>
      <c r="P195" s="191">
        <f>O195*H195</f>
        <v>0</v>
      </c>
      <c r="Q195" s="191">
        <v>0</v>
      </c>
      <c r="R195" s="191">
        <f>Q195*H195</f>
        <v>0</v>
      </c>
      <c r="S195" s="191">
        <v>0</v>
      </c>
      <c r="T195" s="192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93" t="s">
        <v>83</v>
      </c>
      <c r="AT195" s="193" t="s">
        <v>162</v>
      </c>
      <c r="AU195" s="193" t="s">
        <v>85</v>
      </c>
      <c r="AY195" s="19" t="s">
        <v>160</v>
      </c>
      <c r="BE195" s="194">
        <f>IF(N195="základní",J195,0)</f>
        <v>0</v>
      </c>
      <c r="BF195" s="194">
        <f>IF(N195="snížená",J195,0)</f>
        <v>0</v>
      </c>
      <c r="BG195" s="194">
        <f>IF(N195="zákl. přenesená",J195,0)</f>
        <v>0</v>
      </c>
      <c r="BH195" s="194">
        <f>IF(N195="sníž. přenesená",J195,0)</f>
        <v>0</v>
      </c>
      <c r="BI195" s="194">
        <f>IF(N195="nulová",J195,0)</f>
        <v>0</v>
      </c>
      <c r="BJ195" s="19" t="s">
        <v>83</v>
      </c>
      <c r="BK195" s="194">
        <f>ROUND(I195*H195,2)</f>
        <v>0</v>
      </c>
      <c r="BL195" s="19" t="s">
        <v>83</v>
      </c>
      <c r="BM195" s="193" t="s">
        <v>2051</v>
      </c>
    </row>
    <row r="196" s="2" customFormat="1" ht="16.5" customHeight="1">
      <c r="A196" s="38"/>
      <c r="B196" s="180"/>
      <c r="C196" s="227" t="s">
        <v>1639</v>
      </c>
      <c r="D196" s="227" t="s">
        <v>329</v>
      </c>
      <c r="E196" s="228" t="s">
        <v>2052</v>
      </c>
      <c r="F196" s="229" t="s">
        <v>2053</v>
      </c>
      <c r="G196" s="230" t="s">
        <v>261</v>
      </c>
      <c r="H196" s="231">
        <v>1</v>
      </c>
      <c r="I196" s="232"/>
      <c r="J196" s="233">
        <f>ROUND(I196*H196,2)</f>
        <v>0</v>
      </c>
      <c r="K196" s="234"/>
      <c r="L196" s="235"/>
      <c r="M196" s="236" t="s">
        <v>1</v>
      </c>
      <c r="N196" s="237" t="s">
        <v>41</v>
      </c>
      <c r="O196" s="77"/>
      <c r="P196" s="191">
        <f>O196*H196</f>
        <v>0</v>
      </c>
      <c r="Q196" s="191">
        <v>0</v>
      </c>
      <c r="R196" s="191">
        <f>Q196*H196</f>
        <v>0</v>
      </c>
      <c r="S196" s="191">
        <v>0</v>
      </c>
      <c r="T196" s="19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93" t="s">
        <v>85</v>
      </c>
      <c r="AT196" s="193" t="s">
        <v>329</v>
      </c>
      <c r="AU196" s="193" t="s">
        <v>85</v>
      </c>
      <c r="AY196" s="19" t="s">
        <v>160</v>
      </c>
      <c r="BE196" s="194">
        <f>IF(N196="základní",J196,0)</f>
        <v>0</v>
      </c>
      <c r="BF196" s="194">
        <f>IF(N196="snížená",J196,0)</f>
        <v>0</v>
      </c>
      <c r="BG196" s="194">
        <f>IF(N196="zákl. přenesená",J196,0)</f>
        <v>0</v>
      </c>
      <c r="BH196" s="194">
        <f>IF(N196="sníž. přenesená",J196,0)</f>
        <v>0</v>
      </c>
      <c r="BI196" s="194">
        <f>IF(N196="nulová",J196,0)</f>
        <v>0</v>
      </c>
      <c r="BJ196" s="19" t="s">
        <v>83</v>
      </c>
      <c r="BK196" s="194">
        <f>ROUND(I196*H196,2)</f>
        <v>0</v>
      </c>
      <c r="BL196" s="19" t="s">
        <v>83</v>
      </c>
      <c r="BM196" s="193" t="s">
        <v>2054</v>
      </c>
    </row>
    <row r="197" s="2" customFormat="1" ht="16.5" customHeight="1">
      <c r="A197" s="38"/>
      <c r="B197" s="180"/>
      <c r="C197" s="227" t="s">
        <v>1727</v>
      </c>
      <c r="D197" s="227" t="s">
        <v>329</v>
      </c>
      <c r="E197" s="228" t="s">
        <v>1526</v>
      </c>
      <c r="F197" s="229" t="s">
        <v>1527</v>
      </c>
      <c r="G197" s="230" t="s">
        <v>261</v>
      </c>
      <c r="H197" s="231">
        <v>1</v>
      </c>
      <c r="I197" s="232"/>
      <c r="J197" s="233">
        <f>ROUND(I197*H197,2)</f>
        <v>0</v>
      </c>
      <c r="K197" s="234"/>
      <c r="L197" s="235"/>
      <c r="M197" s="236" t="s">
        <v>1</v>
      </c>
      <c r="N197" s="237" t="s">
        <v>41</v>
      </c>
      <c r="O197" s="77"/>
      <c r="P197" s="191">
        <f>O197*H197</f>
        <v>0</v>
      </c>
      <c r="Q197" s="191">
        <v>0</v>
      </c>
      <c r="R197" s="191">
        <f>Q197*H197</f>
        <v>0</v>
      </c>
      <c r="S197" s="191">
        <v>0</v>
      </c>
      <c r="T197" s="19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93" t="s">
        <v>85</v>
      </c>
      <c r="AT197" s="193" t="s">
        <v>329</v>
      </c>
      <c r="AU197" s="193" t="s">
        <v>85</v>
      </c>
      <c r="AY197" s="19" t="s">
        <v>160</v>
      </c>
      <c r="BE197" s="194">
        <f>IF(N197="základní",J197,0)</f>
        <v>0</v>
      </c>
      <c r="BF197" s="194">
        <f>IF(N197="snížená",J197,0)</f>
        <v>0</v>
      </c>
      <c r="BG197" s="194">
        <f>IF(N197="zákl. přenesená",J197,0)</f>
        <v>0</v>
      </c>
      <c r="BH197" s="194">
        <f>IF(N197="sníž. přenesená",J197,0)</f>
        <v>0</v>
      </c>
      <c r="BI197" s="194">
        <f>IF(N197="nulová",J197,0)</f>
        <v>0</v>
      </c>
      <c r="BJ197" s="19" t="s">
        <v>83</v>
      </c>
      <c r="BK197" s="194">
        <f>ROUND(I197*H197,2)</f>
        <v>0</v>
      </c>
      <c r="BL197" s="19" t="s">
        <v>83</v>
      </c>
      <c r="BM197" s="193" t="s">
        <v>2055</v>
      </c>
    </row>
    <row r="198" s="2" customFormat="1" ht="24.15" customHeight="1">
      <c r="A198" s="38"/>
      <c r="B198" s="180"/>
      <c r="C198" s="181" t="s">
        <v>1145</v>
      </c>
      <c r="D198" s="181" t="s">
        <v>162</v>
      </c>
      <c r="E198" s="182" t="s">
        <v>2056</v>
      </c>
      <c r="F198" s="183" t="s">
        <v>2057</v>
      </c>
      <c r="G198" s="184" t="s">
        <v>261</v>
      </c>
      <c r="H198" s="185">
        <v>3</v>
      </c>
      <c r="I198" s="186"/>
      <c r="J198" s="187">
        <f>ROUND(I198*H198,2)</f>
        <v>0</v>
      </c>
      <c r="K198" s="188"/>
      <c r="L198" s="39"/>
      <c r="M198" s="189" t="s">
        <v>1</v>
      </c>
      <c r="N198" s="190" t="s">
        <v>41</v>
      </c>
      <c r="O198" s="77"/>
      <c r="P198" s="191">
        <f>O198*H198</f>
        <v>0</v>
      </c>
      <c r="Q198" s="191">
        <v>0</v>
      </c>
      <c r="R198" s="191">
        <f>Q198*H198</f>
        <v>0</v>
      </c>
      <c r="S198" s="191">
        <v>0</v>
      </c>
      <c r="T198" s="19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93" t="s">
        <v>83</v>
      </c>
      <c r="AT198" s="193" t="s">
        <v>162</v>
      </c>
      <c r="AU198" s="193" t="s">
        <v>85</v>
      </c>
      <c r="AY198" s="19" t="s">
        <v>160</v>
      </c>
      <c r="BE198" s="194">
        <f>IF(N198="základní",J198,0)</f>
        <v>0</v>
      </c>
      <c r="BF198" s="194">
        <f>IF(N198="snížená",J198,0)</f>
        <v>0</v>
      </c>
      <c r="BG198" s="194">
        <f>IF(N198="zákl. přenesená",J198,0)</f>
        <v>0</v>
      </c>
      <c r="BH198" s="194">
        <f>IF(N198="sníž. přenesená",J198,0)</f>
        <v>0</v>
      </c>
      <c r="BI198" s="194">
        <f>IF(N198="nulová",J198,0)</f>
        <v>0</v>
      </c>
      <c r="BJ198" s="19" t="s">
        <v>83</v>
      </c>
      <c r="BK198" s="194">
        <f>ROUND(I198*H198,2)</f>
        <v>0</v>
      </c>
      <c r="BL198" s="19" t="s">
        <v>83</v>
      </c>
      <c r="BM198" s="193" t="s">
        <v>2058</v>
      </c>
    </row>
    <row r="199" s="2" customFormat="1" ht="24.15" customHeight="1">
      <c r="A199" s="38"/>
      <c r="B199" s="180"/>
      <c r="C199" s="227" t="s">
        <v>1735</v>
      </c>
      <c r="D199" s="227" t="s">
        <v>329</v>
      </c>
      <c r="E199" s="228" t="s">
        <v>1523</v>
      </c>
      <c r="F199" s="229" t="s">
        <v>1524</v>
      </c>
      <c r="G199" s="230" t="s">
        <v>261</v>
      </c>
      <c r="H199" s="231">
        <v>1</v>
      </c>
      <c r="I199" s="232"/>
      <c r="J199" s="233">
        <f>ROUND(I199*H199,2)</f>
        <v>0</v>
      </c>
      <c r="K199" s="234"/>
      <c r="L199" s="235"/>
      <c r="M199" s="236" t="s">
        <v>1</v>
      </c>
      <c r="N199" s="237" t="s">
        <v>41</v>
      </c>
      <c r="O199" s="77"/>
      <c r="P199" s="191">
        <f>O199*H199</f>
        <v>0</v>
      </c>
      <c r="Q199" s="191">
        <v>0</v>
      </c>
      <c r="R199" s="191">
        <f>Q199*H199</f>
        <v>0</v>
      </c>
      <c r="S199" s="191">
        <v>0</v>
      </c>
      <c r="T199" s="192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93" t="s">
        <v>85</v>
      </c>
      <c r="AT199" s="193" t="s">
        <v>329</v>
      </c>
      <c r="AU199" s="193" t="s">
        <v>85</v>
      </c>
      <c r="AY199" s="19" t="s">
        <v>160</v>
      </c>
      <c r="BE199" s="194">
        <f>IF(N199="základní",J199,0)</f>
        <v>0</v>
      </c>
      <c r="BF199" s="194">
        <f>IF(N199="snížená",J199,0)</f>
        <v>0</v>
      </c>
      <c r="BG199" s="194">
        <f>IF(N199="zákl. přenesená",J199,0)</f>
        <v>0</v>
      </c>
      <c r="BH199" s="194">
        <f>IF(N199="sníž. přenesená",J199,0)</f>
        <v>0</v>
      </c>
      <c r="BI199" s="194">
        <f>IF(N199="nulová",J199,0)</f>
        <v>0</v>
      </c>
      <c r="BJ199" s="19" t="s">
        <v>83</v>
      </c>
      <c r="BK199" s="194">
        <f>ROUND(I199*H199,2)</f>
        <v>0</v>
      </c>
      <c r="BL199" s="19" t="s">
        <v>83</v>
      </c>
      <c r="BM199" s="193" t="s">
        <v>2059</v>
      </c>
    </row>
    <row r="200" s="2" customFormat="1" ht="24.15" customHeight="1">
      <c r="A200" s="38"/>
      <c r="B200" s="180"/>
      <c r="C200" s="181" t="s">
        <v>1644</v>
      </c>
      <c r="D200" s="181" t="s">
        <v>162</v>
      </c>
      <c r="E200" s="182" t="s">
        <v>1303</v>
      </c>
      <c r="F200" s="183" t="s">
        <v>1304</v>
      </c>
      <c r="G200" s="184" t="s">
        <v>261</v>
      </c>
      <c r="H200" s="185">
        <v>1</v>
      </c>
      <c r="I200" s="186"/>
      <c r="J200" s="187">
        <f>ROUND(I200*H200,2)</f>
        <v>0</v>
      </c>
      <c r="K200" s="188"/>
      <c r="L200" s="39"/>
      <c r="M200" s="189" t="s">
        <v>1</v>
      </c>
      <c r="N200" s="190" t="s">
        <v>41</v>
      </c>
      <c r="O200" s="77"/>
      <c r="P200" s="191">
        <f>O200*H200</f>
        <v>0</v>
      </c>
      <c r="Q200" s="191">
        <v>0</v>
      </c>
      <c r="R200" s="191">
        <f>Q200*H200</f>
        <v>0</v>
      </c>
      <c r="S200" s="191">
        <v>0</v>
      </c>
      <c r="T200" s="192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93" t="s">
        <v>83</v>
      </c>
      <c r="AT200" s="193" t="s">
        <v>162</v>
      </c>
      <c r="AU200" s="193" t="s">
        <v>85</v>
      </c>
      <c r="AY200" s="19" t="s">
        <v>160</v>
      </c>
      <c r="BE200" s="194">
        <f>IF(N200="základní",J200,0)</f>
        <v>0</v>
      </c>
      <c r="BF200" s="194">
        <f>IF(N200="snížená",J200,0)</f>
        <v>0</v>
      </c>
      <c r="BG200" s="194">
        <f>IF(N200="zákl. přenesená",J200,0)</f>
        <v>0</v>
      </c>
      <c r="BH200" s="194">
        <f>IF(N200="sníž. přenesená",J200,0)</f>
        <v>0</v>
      </c>
      <c r="BI200" s="194">
        <f>IF(N200="nulová",J200,0)</f>
        <v>0</v>
      </c>
      <c r="BJ200" s="19" t="s">
        <v>83</v>
      </c>
      <c r="BK200" s="194">
        <f>ROUND(I200*H200,2)</f>
        <v>0</v>
      </c>
      <c r="BL200" s="19" t="s">
        <v>83</v>
      </c>
      <c r="BM200" s="193" t="s">
        <v>2060</v>
      </c>
    </row>
    <row r="201" s="2" customFormat="1" ht="16.5" customHeight="1">
      <c r="A201" s="38"/>
      <c r="B201" s="180"/>
      <c r="C201" s="227" t="s">
        <v>1739</v>
      </c>
      <c r="D201" s="227" t="s">
        <v>329</v>
      </c>
      <c r="E201" s="228" t="s">
        <v>1513</v>
      </c>
      <c r="F201" s="229" t="s">
        <v>1514</v>
      </c>
      <c r="G201" s="230" t="s">
        <v>165</v>
      </c>
      <c r="H201" s="231">
        <v>5</v>
      </c>
      <c r="I201" s="232"/>
      <c r="J201" s="233">
        <f>ROUND(I201*H201,2)</f>
        <v>0</v>
      </c>
      <c r="K201" s="234"/>
      <c r="L201" s="235"/>
      <c r="M201" s="236" t="s">
        <v>1</v>
      </c>
      <c r="N201" s="237" t="s">
        <v>41</v>
      </c>
      <c r="O201" s="77"/>
      <c r="P201" s="191">
        <f>O201*H201</f>
        <v>0</v>
      </c>
      <c r="Q201" s="191">
        <v>0.0062899999999999996</v>
      </c>
      <c r="R201" s="191">
        <f>Q201*H201</f>
        <v>0.031449999999999999</v>
      </c>
      <c r="S201" s="191">
        <v>0</v>
      </c>
      <c r="T201" s="19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93" t="s">
        <v>1169</v>
      </c>
      <c r="AT201" s="193" t="s">
        <v>329</v>
      </c>
      <c r="AU201" s="193" t="s">
        <v>85</v>
      </c>
      <c r="AY201" s="19" t="s">
        <v>160</v>
      </c>
      <c r="BE201" s="194">
        <f>IF(N201="základní",J201,0)</f>
        <v>0</v>
      </c>
      <c r="BF201" s="194">
        <f>IF(N201="snížená",J201,0)</f>
        <v>0</v>
      </c>
      <c r="BG201" s="194">
        <f>IF(N201="zákl. přenesená",J201,0)</f>
        <v>0</v>
      </c>
      <c r="BH201" s="194">
        <f>IF(N201="sníž. přenesená",J201,0)</f>
        <v>0</v>
      </c>
      <c r="BI201" s="194">
        <f>IF(N201="nulová",J201,0)</f>
        <v>0</v>
      </c>
      <c r="BJ201" s="19" t="s">
        <v>83</v>
      </c>
      <c r="BK201" s="194">
        <f>ROUND(I201*H201,2)</f>
        <v>0</v>
      </c>
      <c r="BL201" s="19" t="s">
        <v>1169</v>
      </c>
      <c r="BM201" s="193" t="s">
        <v>2061</v>
      </c>
    </row>
    <row r="202" s="2" customFormat="1" ht="21.75" customHeight="1">
      <c r="A202" s="38"/>
      <c r="B202" s="180"/>
      <c r="C202" s="227" t="s">
        <v>1647</v>
      </c>
      <c r="D202" s="227" t="s">
        <v>329</v>
      </c>
      <c r="E202" s="228" t="s">
        <v>1516</v>
      </c>
      <c r="F202" s="229" t="s">
        <v>1517</v>
      </c>
      <c r="G202" s="230" t="s">
        <v>261</v>
      </c>
      <c r="H202" s="231">
        <v>2</v>
      </c>
      <c r="I202" s="232"/>
      <c r="J202" s="233">
        <f>ROUND(I202*H202,2)</f>
        <v>0</v>
      </c>
      <c r="K202" s="234"/>
      <c r="L202" s="235"/>
      <c r="M202" s="236" t="s">
        <v>1</v>
      </c>
      <c r="N202" s="237" t="s">
        <v>41</v>
      </c>
      <c r="O202" s="77"/>
      <c r="P202" s="191">
        <f>O202*H202</f>
        <v>0</v>
      </c>
      <c r="Q202" s="191">
        <v>0</v>
      </c>
      <c r="R202" s="191">
        <f>Q202*H202</f>
        <v>0</v>
      </c>
      <c r="S202" s="191">
        <v>0</v>
      </c>
      <c r="T202" s="19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93" t="s">
        <v>421</v>
      </c>
      <c r="AT202" s="193" t="s">
        <v>329</v>
      </c>
      <c r="AU202" s="193" t="s">
        <v>85</v>
      </c>
      <c r="AY202" s="19" t="s">
        <v>160</v>
      </c>
      <c r="BE202" s="194">
        <f>IF(N202="základní",J202,0)</f>
        <v>0</v>
      </c>
      <c r="BF202" s="194">
        <f>IF(N202="snížená",J202,0)</f>
        <v>0</v>
      </c>
      <c r="BG202" s="194">
        <f>IF(N202="zákl. přenesená",J202,0)</f>
        <v>0</v>
      </c>
      <c r="BH202" s="194">
        <f>IF(N202="sníž. přenesená",J202,0)</f>
        <v>0</v>
      </c>
      <c r="BI202" s="194">
        <f>IF(N202="nulová",J202,0)</f>
        <v>0</v>
      </c>
      <c r="BJ202" s="19" t="s">
        <v>83</v>
      </c>
      <c r="BK202" s="194">
        <f>ROUND(I202*H202,2)</f>
        <v>0</v>
      </c>
      <c r="BL202" s="19" t="s">
        <v>1145</v>
      </c>
      <c r="BM202" s="193" t="s">
        <v>2062</v>
      </c>
    </row>
    <row r="203" s="2" customFormat="1" ht="37.8" customHeight="1">
      <c r="A203" s="38"/>
      <c r="B203" s="180"/>
      <c r="C203" s="181" t="s">
        <v>1745</v>
      </c>
      <c r="D203" s="181" t="s">
        <v>162</v>
      </c>
      <c r="E203" s="182" t="s">
        <v>2063</v>
      </c>
      <c r="F203" s="183" t="s">
        <v>2064</v>
      </c>
      <c r="G203" s="184" t="s">
        <v>261</v>
      </c>
      <c r="H203" s="185">
        <v>6</v>
      </c>
      <c r="I203" s="186"/>
      <c r="J203" s="187">
        <f>ROUND(I203*H203,2)</f>
        <v>0</v>
      </c>
      <c r="K203" s="188"/>
      <c r="L203" s="39"/>
      <c r="M203" s="189" t="s">
        <v>1</v>
      </c>
      <c r="N203" s="190" t="s">
        <v>41</v>
      </c>
      <c r="O203" s="77"/>
      <c r="P203" s="191">
        <f>O203*H203</f>
        <v>0</v>
      </c>
      <c r="Q203" s="191">
        <v>0.00051999999999999995</v>
      </c>
      <c r="R203" s="191">
        <f>Q203*H203</f>
        <v>0.0031199999999999995</v>
      </c>
      <c r="S203" s="191">
        <v>0</v>
      </c>
      <c r="T203" s="19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93" t="s">
        <v>83</v>
      </c>
      <c r="AT203" s="193" t="s">
        <v>162</v>
      </c>
      <c r="AU203" s="193" t="s">
        <v>85</v>
      </c>
      <c r="AY203" s="19" t="s">
        <v>160</v>
      </c>
      <c r="BE203" s="194">
        <f>IF(N203="základní",J203,0)</f>
        <v>0</v>
      </c>
      <c r="BF203" s="194">
        <f>IF(N203="snížená",J203,0)</f>
        <v>0</v>
      </c>
      <c r="BG203" s="194">
        <f>IF(N203="zákl. přenesená",J203,0)</f>
        <v>0</v>
      </c>
      <c r="BH203" s="194">
        <f>IF(N203="sníž. přenesená",J203,0)</f>
        <v>0</v>
      </c>
      <c r="BI203" s="194">
        <f>IF(N203="nulová",J203,0)</f>
        <v>0</v>
      </c>
      <c r="BJ203" s="19" t="s">
        <v>83</v>
      </c>
      <c r="BK203" s="194">
        <f>ROUND(I203*H203,2)</f>
        <v>0</v>
      </c>
      <c r="BL203" s="19" t="s">
        <v>83</v>
      </c>
      <c r="BM203" s="193" t="s">
        <v>2065</v>
      </c>
    </row>
    <row r="204" s="2" customFormat="1" ht="37.8" customHeight="1">
      <c r="A204" s="38"/>
      <c r="B204" s="180"/>
      <c r="C204" s="227" t="s">
        <v>1649</v>
      </c>
      <c r="D204" s="227" t="s">
        <v>329</v>
      </c>
      <c r="E204" s="228" t="s">
        <v>1519</v>
      </c>
      <c r="F204" s="229" t="s">
        <v>1520</v>
      </c>
      <c r="G204" s="230" t="s">
        <v>1521</v>
      </c>
      <c r="H204" s="231">
        <v>1</v>
      </c>
      <c r="I204" s="232"/>
      <c r="J204" s="233">
        <f>ROUND(I204*H204,2)</f>
        <v>0</v>
      </c>
      <c r="K204" s="234"/>
      <c r="L204" s="235"/>
      <c r="M204" s="236" t="s">
        <v>1</v>
      </c>
      <c r="N204" s="237" t="s">
        <v>41</v>
      </c>
      <c r="O204" s="77"/>
      <c r="P204" s="191">
        <f>O204*H204</f>
        <v>0</v>
      </c>
      <c r="Q204" s="191">
        <v>0</v>
      </c>
      <c r="R204" s="191">
        <f>Q204*H204</f>
        <v>0</v>
      </c>
      <c r="S204" s="191">
        <v>0</v>
      </c>
      <c r="T204" s="192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93" t="s">
        <v>85</v>
      </c>
      <c r="AT204" s="193" t="s">
        <v>329</v>
      </c>
      <c r="AU204" s="193" t="s">
        <v>85</v>
      </c>
      <c r="AY204" s="19" t="s">
        <v>160</v>
      </c>
      <c r="BE204" s="194">
        <f>IF(N204="základní",J204,0)</f>
        <v>0</v>
      </c>
      <c r="BF204" s="194">
        <f>IF(N204="snížená",J204,0)</f>
        <v>0</v>
      </c>
      <c r="BG204" s="194">
        <f>IF(N204="zákl. přenesená",J204,0)</f>
        <v>0</v>
      </c>
      <c r="BH204" s="194">
        <f>IF(N204="sníž. přenesená",J204,0)</f>
        <v>0</v>
      </c>
      <c r="BI204" s="194">
        <f>IF(N204="nulová",J204,0)</f>
        <v>0</v>
      </c>
      <c r="BJ204" s="19" t="s">
        <v>83</v>
      </c>
      <c r="BK204" s="194">
        <f>ROUND(I204*H204,2)</f>
        <v>0</v>
      </c>
      <c r="BL204" s="19" t="s">
        <v>83</v>
      </c>
      <c r="BM204" s="193" t="s">
        <v>2066</v>
      </c>
    </row>
    <row r="205" s="2" customFormat="1" ht="24.15" customHeight="1">
      <c r="A205" s="38"/>
      <c r="B205" s="180"/>
      <c r="C205" s="181" t="s">
        <v>2067</v>
      </c>
      <c r="D205" s="181" t="s">
        <v>162</v>
      </c>
      <c r="E205" s="182" t="s">
        <v>2068</v>
      </c>
      <c r="F205" s="183" t="s">
        <v>2069</v>
      </c>
      <c r="G205" s="184" t="s">
        <v>261</v>
      </c>
      <c r="H205" s="185">
        <v>4</v>
      </c>
      <c r="I205" s="186"/>
      <c r="J205" s="187">
        <f>ROUND(I205*H205,2)</f>
        <v>0</v>
      </c>
      <c r="K205" s="188"/>
      <c r="L205" s="39"/>
      <c r="M205" s="189" t="s">
        <v>1</v>
      </c>
      <c r="N205" s="190" t="s">
        <v>41</v>
      </c>
      <c r="O205" s="77"/>
      <c r="P205" s="191">
        <f>O205*H205</f>
        <v>0</v>
      </c>
      <c r="Q205" s="191">
        <v>0</v>
      </c>
      <c r="R205" s="191">
        <f>Q205*H205</f>
        <v>0</v>
      </c>
      <c r="S205" s="191">
        <v>0.0040000000000000001</v>
      </c>
      <c r="T205" s="192">
        <f>S205*H205</f>
        <v>0.016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93" t="s">
        <v>83</v>
      </c>
      <c r="AT205" s="193" t="s">
        <v>162</v>
      </c>
      <c r="AU205" s="193" t="s">
        <v>85</v>
      </c>
      <c r="AY205" s="19" t="s">
        <v>160</v>
      </c>
      <c r="BE205" s="194">
        <f>IF(N205="základní",J205,0)</f>
        <v>0</v>
      </c>
      <c r="BF205" s="194">
        <f>IF(N205="snížená",J205,0)</f>
        <v>0</v>
      </c>
      <c r="BG205" s="194">
        <f>IF(N205="zákl. přenesená",J205,0)</f>
        <v>0</v>
      </c>
      <c r="BH205" s="194">
        <f>IF(N205="sníž. přenesená",J205,0)</f>
        <v>0</v>
      </c>
      <c r="BI205" s="194">
        <f>IF(N205="nulová",J205,0)</f>
        <v>0</v>
      </c>
      <c r="BJ205" s="19" t="s">
        <v>83</v>
      </c>
      <c r="BK205" s="194">
        <f>ROUND(I205*H205,2)</f>
        <v>0</v>
      </c>
      <c r="BL205" s="19" t="s">
        <v>83</v>
      </c>
      <c r="BM205" s="193" t="s">
        <v>2070</v>
      </c>
    </row>
    <row r="206" s="12" customFormat="1" ht="22.8" customHeight="1">
      <c r="A206" s="12"/>
      <c r="B206" s="167"/>
      <c r="C206" s="12"/>
      <c r="D206" s="168" t="s">
        <v>75</v>
      </c>
      <c r="E206" s="178" t="s">
        <v>1555</v>
      </c>
      <c r="F206" s="178" t="s">
        <v>1556</v>
      </c>
      <c r="G206" s="12"/>
      <c r="H206" s="12"/>
      <c r="I206" s="170"/>
      <c r="J206" s="179">
        <f>BK206</f>
        <v>0</v>
      </c>
      <c r="K206" s="12"/>
      <c r="L206" s="167"/>
      <c r="M206" s="172"/>
      <c r="N206" s="173"/>
      <c r="O206" s="173"/>
      <c r="P206" s="174">
        <f>SUM(P207:P243)</f>
        <v>0</v>
      </c>
      <c r="Q206" s="173"/>
      <c r="R206" s="174">
        <f>SUM(R207:R243)</f>
        <v>0</v>
      </c>
      <c r="S206" s="173"/>
      <c r="T206" s="175">
        <f>SUM(T207:T243)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68" t="s">
        <v>185</v>
      </c>
      <c r="AT206" s="176" t="s">
        <v>75</v>
      </c>
      <c r="AU206" s="176" t="s">
        <v>83</v>
      </c>
      <c r="AY206" s="168" t="s">
        <v>160</v>
      </c>
      <c r="BK206" s="177">
        <f>SUM(BK207:BK243)</f>
        <v>0</v>
      </c>
    </row>
    <row r="207" s="2" customFormat="1" ht="16.5" customHeight="1">
      <c r="A207" s="38"/>
      <c r="B207" s="180"/>
      <c r="C207" s="227" t="s">
        <v>1652</v>
      </c>
      <c r="D207" s="227" t="s">
        <v>329</v>
      </c>
      <c r="E207" s="228" t="s">
        <v>1994</v>
      </c>
      <c r="F207" s="229" t="s">
        <v>1995</v>
      </c>
      <c r="G207" s="230" t="s">
        <v>762</v>
      </c>
      <c r="H207" s="231">
        <v>375</v>
      </c>
      <c r="I207" s="232"/>
      <c r="J207" s="233">
        <f>ROUND(I207*H207,2)</f>
        <v>0</v>
      </c>
      <c r="K207" s="234"/>
      <c r="L207" s="235"/>
      <c r="M207" s="236" t="s">
        <v>1</v>
      </c>
      <c r="N207" s="237" t="s">
        <v>41</v>
      </c>
      <c r="O207" s="77"/>
      <c r="P207" s="191">
        <f>O207*H207</f>
        <v>0</v>
      </c>
      <c r="Q207" s="191">
        <v>0</v>
      </c>
      <c r="R207" s="191">
        <f>Q207*H207</f>
        <v>0</v>
      </c>
      <c r="S207" s="191">
        <v>0</v>
      </c>
      <c r="T207" s="19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93" t="s">
        <v>85</v>
      </c>
      <c r="AT207" s="193" t="s">
        <v>329</v>
      </c>
      <c r="AU207" s="193" t="s">
        <v>85</v>
      </c>
      <c r="AY207" s="19" t="s">
        <v>160</v>
      </c>
      <c r="BE207" s="194">
        <f>IF(N207="základní",J207,0)</f>
        <v>0</v>
      </c>
      <c r="BF207" s="194">
        <f>IF(N207="snížená",J207,0)</f>
        <v>0</v>
      </c>
      <c r="BG207" s="194">
        <f>IF(N207="zákl. přenesená",J207,0)</f>
        <v>0</v>
      </c>
      <c r="BH207" s="194">
        <f>IF(N207="sníž. přenesená",J207,0)</f>
        <v>0</v>
      </c>
      <c r="BI207" s="194">
        <f>IF(N207="nulová",J207,0)</f>
        <v>0</v>
      </c>
      <c r="BJ207" s="19" t="s">
        <v>83</v>
      </c>
      <c r="BK207" s="194">
        <f>ROUND(I207*H207,2)</f>
        <v>0</v>
      </c>
      <c r="BL207" s="19" t="s">
        <v>83</v>
      </c>
      <c r="BM207" s="193" t="s">
        <v>2071</v>
      </c>
    </row>
    <row r="208" s="2" customFormat="1" ht="16.5" customHeight="1">
      <c r="A208" s="38"/>
      <c r="B208" s="180"/>
      <c r="C208" s="181" t="s">
        <v>2072</v>
      </c>
      <c r="D208" s="181" t="s">
        <v>162</v>
      </c>
      <c r="E208" s="182" t="s">
        <v>1997</v>
      </c>
      <c r="F208" s="183" t="s">
        <v>1998</v>
      </c>
      <c r="G208" s="184" t="s">
        <v>1189</v>
      </c>
      <c r="H208" s="185">
        <v>120</v>
      </c>
      <c r="I208" s="186"/>
      <c r="J208" s="187">
        <f>ROUND(I208*H208,2)</f>
        <v>0</v>
      </c>
      <c r="K208" s="188"/>
      <c r="L208" s="39"/>
      <c r="M208" s="189" t="s">
        <v>1</v>
      </c>
      <c r="N208" s="190" t="s">
        <v>41</v>
      </c>
      <c r="O208" s="77"/>
      <c r="P208" s="191">
        <f>O208*H208</f>
        <v>0</v>
      </c>
      <c r="Q208" s="191">
        <v>0</v>
      </c>
      <c r="R208" s="191">
        <f>Q208*H208</f>
        <v>0</v>
      </c>
      <c r="S208" s="191">
        <v>0</v>
      </c>
      <c r="T208" s="192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93" t="s">
        <v>166</v>
      </c>
      <c r="AT208" s="193" t="s">
        <v>162</v>
      </c>
      <c r="AU208" s="193" t="s">
        <v>85</v>
      </c>
      <c r="AY208" s="19" t="s">
        <v>160</v>
      </c>
      <c r="BE208" s="194">
        <f>IF(N208="základní",J208,0)</f>
        <v>0</v>
      </c>
      <c r="BF208" s="194">
        <f>IF(N208="snížená",J208,0)</f>
        <v>0</v>
      </c>
      <c r="BG208" s="194">
        <f>IF(N208="zákl. přenesená",J208,0)</f>
        <v>0</v>
      </c>
      <c r="BH208" s="194">
        <f>IF(N208="sníž. přenesená",J208,0)</f>
        <v>0</v>
      </c>
      <c r="BI208" s="194">
        <f>IF(N208="nulová",J208,0)</f>
        <v>0</v>
      </c>
      <c r="BJ208" s="19" t="s">
        <v>83</v>
      </c>
      <c r="BK208" s="194">
        <f>ROUND(I208*H208,2)</f>
        <v>0</v>
      </c>
      <c r="BL208" s="19" t="s">
        <v>166</v>
      </c>
      <c r="BM208" s="193" t="s">
        <v>2073</v>
      </c>
    </row>
    <row r="209" s="2" customFormat="1" ht="16.5" customHeight="1">
      <c r="A209" s="38"/>
      <c r="B209" s="180"/>
      <c r="C209" s="227" t="s">
        <v>1655</v>
      </c>
      <c r="D209" s="227" t="s">
        <v>329</v>
      </c>
      <c r="E209" s="228" t="s">
        <v>2074</v>
      </c>
      <c r="F209" s="229" t="s">
        <v>2075</v>
      </c>
      <c r="G209" s="230" t="s">
        <v>261</v>
      </c>
      <c r="H209" s="231">
        <v>8</v>
      </c>
      <c r="I209" s="232"/>
      <c r="J209" s="233">
        <f>ROUND(I209*H209,2)</f>
        <v>0</v>
      </c>
      <c r="K209" s="234"/>
      <c r="L209" s="235"/>
      <c r="M209" s="236" t="s">
        <v>1</v>
      </c>
      <c r="N209" s="237" t="s">
        <v>41</v>
      </c>
      <c r="O209" s="77"/>
      <c r="P209" s="191">
        <f>O209*H209</f>
        <v>0</v>
      </c>
      <c r="Q209" s="191">
        <v>0</v>
      </c>
      <c r="R209" s="191">
        <f>Q209*H209</f>
        <v>0</v>
      </c>
      <c r="S209" s="191">
        <v>0</v>
      </c>
      <c r="T209" s="19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93" t="s">
        <v>332</v>
      </c>
      <c r="AT209" s="193" t="s">
        <v>329</v>
      </c>
      <c r="AU209" s="193" t="s">
        <v>85</v>
      </c>
      <c r="AY209" s="19" t="s">
        <v>160</v>
      </c>
      <c r="BE209" s="194">
        <f>IF(N209="základní",J209,0)</f>
        <v>0</v>
      </c>
      <c r="BF209" s="194">
        <f>IF(N209="snížená",J209,0)</f>
        <v>0</v>
      </c>
      <c r="BG209" s="194">
        <f>IF(N209="zákl. přenesená",J209,0)</f>
        <v>0</v>
      </c>
      <c r="BH209" s="194">
        <f>IF(N209="sníž. přenesená",J209,0)</f>
        <v>0</v>
      </c>
      <c r="BI209" s="194">
        <f>IF(N209="nulová",J209,0)</f>
        <v>0</v>
      </c>
      <c r="BJ209" s="19" t="s">
        <v>83</v>
      </c>
      <c r="BK209" s="194">
        <f>ROUND(I209*H209,2)</f>
        <v>0</v>
      </c>
      <c r="BL209" s="19" t="s">
        <v>166</v>
      </c>
      <c r="BM209" s="193" t="s">
        <v>2076</v>
      </c>
    </row>
    <row r="210" s="2" customFormat="1" ht="16.5" customHeight="1">
      <c r="A210" s="38"/>
      <c r="B210" s="180"/>
      <c r="C210" s="227" t="s">
        <v>540</v>
      </c>
      <c r="D210" s="227" t="s">
        <v>329</v>
      </c>
      <c r="E210" s="228" t="s">
        <v>2077</v>
      </c>
      <c r="F210" s="229" t="s">
        <v>2078</v>
      </c>
      <c r="G210" s="230" t="s">
        <v>261</v>
      </c>
      <c r="H210" s="231">
        <v>22</v>
      </c>
      <c r="I210" s="232"/>
      <c r="J210" s="233">
        <f>ROUND(I210*H210,2)</f>
        <v>0</v>
      </c>
      <c r="K210" s="234"/>
      <c r="L210" s="235"/>
      <c r="M210" s="236" t="s">
        <v>1</v>
      </c>
      <c r="N210" s="237" t="s">
        <v>41</v>
      </c>
      <c r="O210" s="77"/>
      <c r="P210" s="191">
        <f>O210*H210</f>
        <v>0</v>
      </c>
      <c r="Q210" s="191">
        <v>0</v>
      </c>
      <c r="R210" s="191">
        <f>Q210*H210</f>
        <v>0</v>
      </c>
      <c r="S210" s="191">
        <v>0</v>
      </c>
      <c r="T210" s="192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93" t="s">
        <v>85</v>
      </c>
      <c r="AT210" s="193" t="s">
        <v>329</v>
      </c>
      <c r="AU210" s="193" t="s">
        <v>85</v>
      </c>
      <c r="AY210" s="19" t="s">
        <v>160</v>
      </c>
      <c r="BE210" s="194">
        <f>IF(N210="základní",J210,0)</f>
        <v>0</v>
      </c>
      <c r="BF210" s="194">
        <f>IF(N210="snížená",J210,0)</f>
        <v>0</v>
      </c>
      <c r="BG210" s="194">
        <f>IF(N210="zákl. přenesená",J210,0)</f>
        <v>0</v>
      </c>
      <c r="BH210" s="194">
        <f>IF(N210="sníž. přenesená",J210,0)</f>
        <v>0</v>
      </c>
      <c r="BI210" s="194">
        <f>IF(N210="nulová",J210,0)</f>
        <v>0</v>
      </c>
      <c r="BJ210" s="19" t="s">
        <v>83</v>
      </c>
      <c r="BK210" s="194">
        <f>ROUND(I210*H210,2)</f>
        <v>0</v>
      </c>
      <c r="BL210" s="19" t="s">
        <v>83</v>
      </c>
      <c r="BM210" s="193" t="s">
        <v>2079</v>
      </c>
    </row>
    <row r="211" s="2" customFormat="1" ht="37.8" customHeight="1">
      <c r="A211" s="38"/>
      <c r="B211" s="180"/>
      <c r="C211" s="181" t="s">
        <v>544</v>
      </c>
      <c r="D211" s="181" t="s">
        <v>162</v>
      </c>
      <c r="E211" s="182" t="s">
        <v>2080</v>
      </c>
      <c r="F211" s="183" t="s">
        <v>2081</v>
      </c>
      <c r="G211" s="184" t="s">
        <v>261</v>
      </c>
      <c r="H211" s="185">
        <v>30</v>
      </c>
      <c r="I211" s="186"/>
      <c r="J211" s="187">
        <f>ROUND(I211*H211,2)</f>
        <v>0</v>
      </c>
      <c r="K211" s="188"/>
      <c r="L211" s="39"/>
      <c r="M211" s="189" t="s">
        <v>1</v>
      </c>
      <c r="N211" s="190" t="s">
        <v>41</v>
      </c>
      <c r="O211" s="77"/>
      <c r="P211" s="191">
        <f>O211*H211</f>
        <v>0</v>
      </c>
      <c r="Q211" s="191">
        <v>0</v>
      </c>
      <c r="R211" s="191">
        <f>Q211*H211</f>
        <v>0</v>
      </c>
      <c r="S211" s="191">
        <v>0</v>
      </c>
      <c r="T211" s="192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193" t="s">
        <v>83</v>
      </c>
      <c r="AT211" s="193" t="s">
        <v>162</v>
      </c>
      <c r="AU211" s="193" t="s">
        <v>85</v>
      </c>
      <c r="AY211" s="19" t="s">
        <v>160</v>
      </c>
      <c r="BE211" s="194">
        <f>IF(N211="základní",J211,0)</f>
        <v>0</v>
      </c>
      <c r="BF211" s="194">
        <f>IF(N211="snížená",J211,0)</f>
        <v>0</v>
      </c>
      <c r="BG211" s="194">
        <f>IF(N211="zákl. přenesená",J211,0)</f>
        <v>0</v>
      </c>
      <c r="BH211" s="194">
        <f>IF(N211="sníž. přenesená",J211,0)</f>
        <v>0</v>
      </c>
      <c r="BI211" s="194">
        <f>IF(N211="nulová",J211,0)</f>
        <v>0</v>
      </c>
      <c r="BJ211" s="19" t="s">
        <v>83</v>
      </c>
      <c r="BK211" s="194">
        <f>ROUND(I211*H211,2)</f>
        <v>0</v>
      </c>
      <c r="BL211" s="19" t="s">
        <v>83</v>
      </c>
      <c r="BM211" s="193" t="s">
        <v>2082</v>
      </c>
    </row>
    <row r="212" s="2" customFormat="1" ht="16.5" customHeight="1">
      <c r="A212" s="38"/>
      <c r="B212" s="180"/>
      <c r="C212" s="227" t="s">
        <v>550</v>
      </c>
      <c r="D212" s="227" t="s">
        <v>329</v>
      </c>
      <c r="E212" s="228" t="s">
        <v>2083</v>
      </c>
      <c r="F212" s="229" t="s">
        <v>2084</v>
      </c>
      <c r="G212" s="230" t="s">
        <v>261</v>
      </c>
      <c r="H212" s="231">
        <v>4</v>
      </c>
      <c r="I212" s="232"/>
      <c r="J212" s="233">
        <f>ROUND(I212*H212,2)</f>
        <v>0</v>
      </c>
      <c r="K212" s="234"/>
      <c r="L212" s="235"/>
      <c r="M212" s="236" t="s">
        <v>1</v>
      </c>
      <c r="N212" s="237" t="s">
        <v>41</v>
      </c>
      <c r="O212" s="77"/>
      <c r="P212" s="191">
        <f>O212*H212</f>
        <v>0</v>
      </c>
      <c r="Q212" s="191">
        <v>0</v>
      </c>
      <c r="R212" s="191">
        <f>Q212*H212</f>
        <v>0</v>
      </c>
      <c r="S212" s="191">
        <v>0</v>
      </c>
      <c r="T212" s="192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193" t="s">
        <v>332</v>
      </c>
      <c r="AT212" s="193" t="s">
        <v>329</v>
      </c>
      <c r="AU212" s="193" t="s">
        <v>85</v>
      </c>
      <c r="AY212" s="19" t="s">
        <v>160</v>
      </c>
      <c r="BE212" s="194">
        <f>IF(N212="základní",J212,0)</f>
        <v>0</v>
      </c>
      <c r="BF212" s="194">
        <f>IF(N212="snížená",J212,0)</f>
        <v>0</v>
      </c>
      <c r="BG212" s="194">
        <f>IF(N212="zákl. přenesená",J212,0)</f>
        <v>0</v>
      </c>
      <c r="BH212" s="194">
        <f>IF(N212="sníž. přenesená",J212,0)</f>
        <v>0</v>
      </c>
      <c r="BI212" s="194">
        <f>IF(N212="nulová",J212,0)</f>
        <v>0</v>
      </c>
      <c r="BJ212" s="19" t="s">
        <v>83</v>
      </c>
      <c r="BK212" s="194">
        <f>ROUND(I212*H212,2)</f>
        <v>0</v>
      </c>
      <c r="BL212" s="19" t="s">
        <v>166</v>
      </c>
      <c r="BM212" s="193" t="s">
        <v>2085</v>
      </c>
    </row>
    <row r="213" s="2" customFormat="1" ht="16.5" customHeight="1">
      <c r="A213" s="38"/>
      <c r="B213" s="180"/>
      <c r="C213" s="227" t="s">
        <v>554</v>
      </c>
      <c r="D213" s="227" t="s">
        <v>329</v>
      </c>
      <c r="E213" s="228" t="s">
        <v>2086</v>
      </c>
      <c r="F213" s="229" t="s">
        <v>2087</v>
      </c>
      <c r="G213" s="230" t="s">
        <v>261</v>
      </c>
      <c r="H213" s="231">
        <v>10</v>
      </c>
      <c r="I213" s="232"/>
      <c r="J213" s="233">
        <f>ROUND(I213*H213,2)</f>
        <v>0</v>
      </c>
      <c r="K213" s="234"/>
      <c r="L213" s="235"/>
      <c r="M213" s="236" t="s">
        <v>1</v>
      </c>
      <c r="N213" s="237" t="s">
        <v>41</v>
      </c>
      <c r="O213" s="77"/>
      <c r="P213" s="191">
        <f>O213*H213</f>
        <v>0</v>
      </c>
      <c r="Q213" s="191">
        <v>0</v>
      </c>
      <c r="R213" s="191">
        <f>Q213*H213</f>
        <v>0</v>
      </c>
      <c r="S213" s="191">
        <v>0</v>
      </c>
      <c r="T213" s="19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93" t="s">
        <v>85</v>
      </c>
      <c r="AT213" s="193" t="s">
        <v>329</v>
      </c>
      <c r="AU213" s="193" t="s">
        <v>85</v>
      </c>
      <c r="AY213" s="19" t="s">
        <v>160</v>
      </c>
      <c r="BE213" s="194">
        <f>IF(N213="základní",J213,0)</f>
        <v>0</v>
      </c>
      <c r="BF213" s="194">
        <f>IF(N213="snížená",J213,0)</f>
        <v>0</v>
      </c>
      <c r="BG213" s="194">
        <f>IF(N213="zákl. přenesená",J213,0)</f>
        <v>0</v>
      </c>
      <c r="BH213" s="194">
        <f>IF(N213="sníž. přenesená",J213,0)</f>
        <v>0</v>
      </c>
      <c r="BI213" s="194">
        <f>IF(N213="nulová",J213,0)</f>
        <v>0</v>
      </c>
      <c r="BJ213" s="19" t="s">
        <v>83</v>
      </c>
      <c r="BK213" s="194">
        <f>ROUND(I213*H213,2)</f>
        <v>0</v>
      </c>
      <c r="BL213" s="19" t="s">
        <v>83</v>
      </c>
      <c r="BM213" s="193" t="s">
        <v>2088</v>
      </c>
    </row>
    <row r="214" s="2" customFormat="1" ht="21.75" customHeight="1">
      <c r="A214" s="38"/>
      <c r="B214" s="180"/>
      <c r="C214" s="181" t="s">
        <v>2089</v>
      </c>
      <c r="D214" s="181" t="s">
        <v>162</v>
      </c>
      <c r="E214" s="182" t="s">
        <v>2090</v>
      </c>
      <c r="F214" s="183" t="s">
        <v>2091</v>
      </c>
      <c r="G214" s="184" t="s">
        <v>261</v>
      </c>
      <c r="H214" s="185">
        <v>14</v>
      </c>
      <c r="I214" s="186"/>
      <c r="J214" s="187">
        <f>ROUND(I214*H214,2)</f>
        <v>0</v>
      </c>
      <c r="K214" s="188"/>
      <c r="L214" s="39"/>
      <c r="M214" s="189" t="s">
        <v>1</v>
      </c>
      <c r="N214" s="190" t="s">
        <v>41</v>
      </c>
      <c r="O214" s="77"/>
      <c r="P214" s="191">
        <f>O214*H214</f>
        <v>0</v>
      </c>
      <c r="Q214" s="191">
        <v>0</v>
      </c>
      <c r="R214" s="191">
        <f>Q214*H214</f>
        <v>0</v>
      </c>
      <c r="S214" s="191">
        <v>0</v>
      </c>
      <c r="T214" s="19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193" t="s">
        <v>83</v>
      </c>
      <c r="AT214" s="193" t="s">
        <v>162</v>
      </c>
      <c r="AU214" s="193" t="s">
        <v>85</v>
      </c>
      <c r="AY214" s="19" t="s">
        <v>160</v>
      </c>
      <c r="BE214" s="194">
        <f>IF(N214="základní",J214,0)</f>
        <v>0</v>
      </c>
      <c r="BF214" s="194">
        <f>IF(N214="snížená",J214,0)</f>
        <v>0</v>
      </c>
      <c r="BG214" s="194">
        <f>IF(N214="zákl. přenesená",J214,0)</f>
        <v>0</v>
      </c>
      <c r="BH214" s="194">
        <f>IF(N214="sníž. přenesená",J214,0)</f>
        <v>0</v>
      </c>
      <c r="BI214" s="194">
        <f>IF(N214="nulová",J214,0)</f>
        <v>0</v>
      </c>
      <c r="BJ214" s="19" t="s">
        <v>83</v>
      </c>
      <c r="BK214" s="194">
        <f>ROUND(I214*H214,2)</f>
        <v>0</v>
      </c>
      <c r="BL214" s="19" t="s">
        <v>83</v>
      </c>
      <c r="BM214" s="193" t="s">
        <v>2092</v>
      </c>
    </row>
    <row r="215" s="2" customFormat="1" ht="16.5" customHeight="1">
      <c r="A215" s="38"/>
      <c r="B215" s="180"/>
      <c r="C215" s="227" t="s">
        <v>1662</v>
      </c>
      <c r="D215" s="227" t="s">
        <v>329</v>
      </c>
      <c r="E215" s="228" t="s">
        <v>2093</v>
      </c>
      <c r="F215" s="229" t="s">
        <v>2094</v>
      </c>
      <c r="G215" s="230" t="s">
        <v>261</v>
      </c>
      <c r="H215" s="231">
        <v>42</v>
      </c>
      <c r="I215" s="232"/>
      <c r="J215" s="233">
        <f>ROUND(I215*H215,2)</f>
        <v>0</v>
      </c>
      <c r="K215" s="234"/>
      <c r="L215" s="235"/>
      <c r="M215" s="236" t="s">
        <v>1</v>
      </c>
      <c r="N215" s="237" t="s">
        <v>41</v>
      </c>
      <c r="O215" s="77"/>
      <c r="P215" s="191">
        <f>O215*H215</f>
        <v>0</v>
      </c>
      <c r="Q215" s="191">
        <v>0</v>
      </c>
      <c r="R215" s="191">
        <f>Q215*H215</f>
        <v>0</v>
      </c>
      <c r="S215" s="191">
        <v>0</v>
      </c>
      <c r="T215" s="192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93" t="s">
        <v>332</v>
      </c>
      <c r="AT215" s="193" t="s">
        <v>329</v>
      </c>
      <c r="AU215" s="193" t="s">
        <v>85</v>
      </c>
      <c r="AY215" s="19" t="s">
        <v>160</v>
      </c>
      <c r="BE215" s="194">
        <f>IF(N215="základní",J215,0)</f>
        <v>0</v>
      </c>
      <c r="BF215" s="194">
        <f>IF(N215="snížená",J215,0)</f>
        <v>0</v>
      </c>
      <c r="BG215" s="194">
        <f>IF(N215="zákl. přenesená",J215,0)</f>
        <v>0</v>
      </c>
      <c r="BH215" s="194">
        <f>IF(N215="sníž. přenesená",J215,0)</f>
        <v>0</v>
      </c>
      <c r="BI215" s="194">
        <f>IF(N215="nulová",J215,0)</f>
        <v>0</v>
      </c>
      <c r="BJ215" s="19" t="s">
        <v>83</v>
      </c>
      <c r="BK215" s="194">
        <f>ROUND(I215*H215,2)</f>
        <v>0</v>
      </c>
      <c r="BL215" s="19" t="s">
        <v>166</v>
      </c>
      <c r="BM215" s="193" t="s">
        <v>2095</v>
      </c>
    </row>
    <row r="216" s="2" customFormat="1" ht="21.75" customHeight="1">
      <c r="A216" s="38"/>
      <c r="B216" s="180"/>
      <c r="C216" s="181" t="s">
        <v>2096</v>
      </c>
      <c r="D216" s="181" t="s">
        <v>162</v>
      </c>
      <c r="E216" s="182" t="s">
        <v>1471</v>
      </c>
      <c r="F216" s="183" t="s">
        <v>2097</v>
      </c>
      <c r="G216" s="184" t="s">
        <v>261</v>
      </c>
      <c r="H216" s="185">
        <v>42</v>
      </c>
      <c r="I216" s="186"/>
      <c r="J216" s="187">
        <f>ROUND(I216*H216,2)</f>
        <v>0</v>
      </c>
      <c r="K216" s="188"/>
      <c r="L216" s="39"/>
      <c r="M216" s="189" t="s">
        <v>1</v>
      </c>
      <c r="N216" s="190" t="s">
        <v>41</v>
      </c>
      <c r="O216" s="77"/>
      <c r="P216" s="191">
        <f>O216*H216</f>
        <v>0</v>
      </c>
      <c r="Q216" s="191">
        <v>0</v>
      </c>
      <c r="R216" s="191">
        <f>Q216*H216</f>
        <v>0</v>
      </c>
      <c r="S216" s="191">
        <v>0</v>
      </c>
      <c r="T216" s="192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93" t="s">
        <v>166</v>
      </c>
      <c r="AT216" s="193" t="s">
        <v>162</v>
      </c>
      <c r="AU216" s="193" t="s">
        <v>85</v>
      </c>
      <c r="AY216" s="19" t="s">
        <v>160</v>
      </c>
      <c r="BE216" s="194">
        <f>IF(N216="základní",J216,0)</f>
        <v>0</v>
      </c>
      <c r="BF216" s="194">
        <f>IF(N216="snížená",J216,0)</f>
        <v>0</v>
      </c>
      <c r="BG216" s="194">
        <f>IF(N216="zákl. přenesená",J216,0)</f>
        <v>0</v>
      </c>
      <c r="BH216" s="194">
        <f>IF(N216="sníž. přenesená",J216,0)</f>
        <v>0</v>
      </c>
      <c r="BI216" s="194">
        <f>IF(N216="nulová",J216,0)</f>
        <v>0</v>
      </c>
      <c r="BJ216" s="19" t="s">
        <v>83</v>
      </c>
      <c r="BK216" s="194">
        <f>ROUND(I216*H216,2)</f>
        <v>0</v>
      </c>
      <c r="BL216" s="19" t="s">
        <v>166</v>
      </c>
      <c r="BM216" s="193" t="s">
        <v>2098</v>
      </c>
    </row>
    <row r="217" s="2" customFormat="1" ht="24.15" customHeight="1">
      <c r="A217" s="38"/>
      <c r="B217" s="180"/>
      <c r="C217" s="227" t="s">
        <v>1665</v>
      </c>
      <c r="D217" s="227" t="s">
        <v>329</v>
      </c>
      <c r="E217" s="228" t="s">
        <v>2099</v>
      </c>
      <c r="F217" s="229" t="s">
        <v>2100</v>
      </c>
      <c r="G217" s="230" t="s">
        <v>261</v>
      </c>
      <c r="H217" s="231">
        <v>45</v>
      </c>
      <c r="I217" s="232"/>
      <c r="J217" s="233">
        <f>ROUND(I217*H217,2)</f>
        <v>0</v>
      </c>
      <c r="K217" s="234"/>
      <c r="L217" s="235"/>
      <c r="M217" s="236" t="s">
        <v>1</v>
      </c>
      <c r="N217" s="237" t="s">
        <v>41</v>
      </c>
      <c r="O217" s="77"/>
      <c r="P217" s="191">
        <f>O217*H217</f>
        <v>0</v>
      </c>
      <c r="Q217" s="191">
        <v>0</v>
      </c>
      <c r="R217" s="191">
        <f>Q217*H217</f>
        <v>0</v>
      </c>
      <c r="S217" s="191">
        <v>0</v>
      </c>
      <c r="T217" s="192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93" t="s">
        <v>332</v>
      </c>
      <c r="AT217" s="193" t="s">
        <v>329</v>
      </c>
      <c r="AU217" s="193" t="s">
        <v>85</v>
      </c>
      <c r="AY217" s="19" t="s">
        <v>160</v>
      </c>
      <c r="BE217" s="194">
        <f>IF(N217="základní",J217,0)</f>
        <v>0</v>
      </c>
      <c r="BF217" s="194">
        <f>IF(N217="snížená",J217,0)</f>
        <v>0</v>
      </c>
      <c r="BG217" s="194">
        <f>IF(N217="zákl. přenesená",J217,0)</f>
        <v>0</v>
      </c>
      <c r="BH217" s="194">
        <f>IF(N217="sníž. přenesená",J217,0)</f>
        <v>0</v>
      </c>
      <c r="BI217" s="194">
        <f>IF(N217="nulová",J217,0)</f>
        <v>0</v>
      </c>
      <c r="BJ217" s="19" t="s">
        <v>83</v>
      </c>
      <c r="BK217" s="194">
        <f>ROUND(I217*H217,2)</f>
        <v>0</v>
      </c>
      <c r="BL217" s="19" t="s">
        <v>166</v>
      </c>
      <c r="BM217" s="193" t="s">
        <v>2101</v>
      </c>
    </row>
    <row r="218" s="2" customFormat="1" ht="16.5" customHeight="1">
      <c r="A218" s="38"/>
      <c r="B218" s="180"/>
      <c r="C218" s="181" t="s">
        <v>563</v>
      </c>
      <c r="D218" s="181" t="s">
        <v>162</v>
      </c>
      <c r="E218" s="182" t="s">
        <v>2102</v>
      </c>
      <c r="F218" s="183" t="s">
        <v>2103</v>
      </c>
      <c r="G218" s="184" t="s">
        <v>261</v>
      </c>
      <c r="H218" s="185">
        <v>45</v>
      </c>
      <c r="I218" s="186"/>
      <c r="J218" s="187">
        <f>ROUND(I218*H218,2)</f>
        <v>0</v>
      </c>
      <c r="K218" s="188"/>
      <c r="L218" s="39"/>
      <c r="M218" s="189" t="s">
        <v>1</v>
      </c>
      <c r="N218" s="190" t="s">
        <v>41</v>
      </c>
      <c r="O218" s="77"/>
      <c r="P218" s="191">
        <f>O218*H218</f>
        <v>0</v>
      </c>
      <c r="Q218" s="191">
        <v>0</v>
      </c>
      <c r="R218" s="191">
        <f>Q218*H218</f>
        <v>0</v>
      </c>
      <c r="S218" s="191">
        <v>0</v>
      </c>
      <c r="T218" s="192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193" t="s">
        <v>166</v>
      </c>
      <c r="AT218" s="193" t="s">
        <v>162</v>
      </c>
      <c r="AU218" s="193" t="s">
        <v>85</v>
      </c>
      <c r="AY218" s="19" t="s">
        <v>160</v>
      </c>
      <c r="BE218" s="194">
        <f>IF(N218="základní",J218,0)</f>
        <v>0</v>
      </c>
      <c r="BF218" s="194">
        <f>IF(N218="snížená",J218,0)</f>
        <v>0</v>
      </c>
      <c r="BG218" s="194">
        <f>IF(N218="zákl. přenesená",J218,0)</f>
        <v>0</v>
      </c>
      <c r="BH218" s="194">
        <f>IF(N218="sníž. přenesená",J218,0)</f>
        <v>0</v>
      </c>
      <c r="BI218" s="194">
        <f>IF(N218="nulová",J218,0)</f>
        <v>0</v>
      </c>
      <c r="BJ218" s="19" t="s">
        <v>83</v>
      </c>
      <c r="BK218" s="194">
        <f>ROUND(I218*H218,2)</f>
        <v>0</v>
      </c>
      <c r="BL218" s="19" t="s">
        <v>166</v>
      </c>
      <c r="BM218" s="193" t="s">
        <v>2104</v>
      </c>
    </row>
    <row r="219" s="2" customFormat="1" ht="24.15" customHeight="1">
      <c r="A219" s="38"/>
      <c r="B219" s="180"/>
      <c r="C219" s="227" t="s">
        <v>1668</v>
      </c>
      <c r="D219" s="227" t="s">
        <v>329</v>
      </c>
      <c r="E219" s="228" t="s">
        <v>2105</v>
      </c>
      <c r="F219" s="229" t="s">
        <v>2106</v>
      </c>
      <c r="G219" s="230" t="s">
        <v>261</v>
      </c>
      <c r="H219" s="231">
        <v>3</v>
      </c>
      <c r="I219" s="232"/>
      <c r="J219" s="233">
        <f>ROUND(I219*H219,2)</f>
        <v>0</v>
      </c>
      <c r="K219" s="234"/>
      <c r="L219" s="235"/>
      <c r="M219" s="236" t="s">
        <v>1</v>
      </c>
      <c r="N219" s="237" t="s">
        <v>41</v>
      </c>
      <c r="O219" s="77"/>
      <c r="P219" s="191">
        <f>O219*H219</f>
        <v>0</v>
      </c>
      <c r="Q219" s="191">
        <v>0</v>
      </c>
      <c r="R219" s="191">
        <f>Q219*H219</f>
        <v>0</v>
      </c>
      <c r="S219" s="191">
        <v>0</v>
      </c>
      <c r="T219" s="19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93" t="s">
        <v>332</v>
      </c>
      <c r="AT219" s="193" t="s">
        <v>329</v>
      </c>
      <c r="AU219" s="193" t="s">
        <v>85</v>
      </c>
      <c r="AY219" s="19" t="s">
        <v>160</v>
      </c>
      <c r="BE219" s="194">
        <f>IF(N219="základní",J219,0)</f>
        <v>0</v>
      </c>
      <c r="BF219" s="194">
        <f>IF(N219="snížená",J219,0)</f>
        <v>0</v>
      </c>
      <c r="BG219" s="194">
        <f>IF(N219="zákl. přenesená",J219,0)</f>
        <v>0</v>
      </c>
      <c r="BH219" s="194">
        <f>IF(N219="sníž. přenesená",J219,0)</f>
        <v>0</v>
      </c>
      <c r="BI219" s="194">
        <f>IF(N219="nulová",J219,0)</f>
        <v>0</v>
      </c>
      <c r="BJ219" s="19" t="s">
        <v>83</v>
      </c>
      <c r="BK219" s="194">
        <f>ROUND(I219*H219,2)</f>
        <v>0</v>
      </c>
      <c r="BL219" s="19" t="s">
        <v>166</v>
      </c>
      <c r="BM219" s="193" t="s">
        <v>2107</v>
      </c>
    </row>
    <row r="220" s="2" customFormat="1" ht="24.15" customHeight="1">
      <c r="A220" s="38"/>
      <c r="B220" s="180"/>
      <c r="C220" s="227" t="s">
        <v>567</v>
      </c>
      <c r="D220" s="227" t="s">
        <v>329</v>
      </c>
      <c r="E220" s="228" t="s">
        <v>1453</v>
      </c>
      <c r="F220" s="229" t="s">
        <v>1454</v>
      </c>
      <c r="G220" s="230" t="s">
        <v>261</v>
      </c>
      <c r="H220" s="231">
        <v>10</v>
      </c>
      <c r="I220" s="232"/>
      <c r="J220" s="233">
        <f>ROUND(I220*H220,2)</f>
        <v>0</v>
      </c>
      <c r="K220" s="234"/>
      <c r="L220" s="235"/>
      <c r="M220" s="236" t="s">
        <v>1</v>
      </c>
      <c r="N220" s="237" t="s">
        <v>41</v>
      </c>
      <c r="O220" s="77"/>
      <c r="P220" s="191">
        <f>O220*H220</f>
        <v>0</v>
      </c>
      <c r="Q220" s="191">
        <v>0</v>
      </c>
      <c r="R220" s="191">
        <f>Q220*H220</f>
        <v>0</v>
      </c>
      <c r="S220" s="191">
        <v>0</v>
      </c>
      <c r="T220" s="192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193" t="s">
        <v>85</v>
      </c>
      <c r="AT220" s="193" t="s">
        <v>329</v>
      </c>
      <c r="AU220" s="193" t="s">
        <v>85</v>
      </c>
      <c r="AY220" s="19" t="s">
        <v>160</v>
      </c>
      <c r="BE220" s="194">
        <f>IF(N220="základní",J220,0)</f>
        <v>0</v>
      </c>
      <c r="BF220" s="194">
        <f>IF(N220="snížená",J220,0)</f>
        <v>0</v>
      </c>
      <c r="BG220" s="194">
        <f>IF(N220="zákl. přenesená",J220,0)</f>
        <v>0</v>
      </c>
      <c r="BH220" s="194">
        <f>IF(N220="sníž. přenesená",J220,0)</f>
        <v>0</v>
      </c>
      <c r="BI220" s="194">
        <f>IF(N220="nulová",J220,0)</f>
        <v>0</v>
      </c>
      <c r="BJ220" s="19" t="s">
        <v>83</v>
      </c>
      <c r="BK220" s="194">
        <f>ROUND(I220*H220,2)</f>
        <v>0</v>
      </c>
      <c r="BL220" s="19" t="s">
        <v>83</v>
      </c>
      <c r="BM220" s="193" t="s">
        <v>2108</v>
      </c>
    </row>
    <row r="221" s="2" customFormat="1" ht="24.15" customHeight="1">
      <c r="A221" s="38"/>
      <c r="B221" s="180"/>
      <c r="C221" s="181" t="s">
        <v>571</v>
      </c>
      <c r="D221" s="181" t="s">
        <v>162</v>
      </c>
      <c r="E221" s="182" t="s">
        <v>1456</v>
      </c>
      <c r="F221" s="183" t="s">
        <v>1457</v>
      </c>
      <c r="G221" s="184" t="s">
        <v>261</v>
      </c>
      <c r="H221" s="185">
        <v>13</v>
      </c>
      <c r="I221" s="186"/>
      <c r="J221" s="187">
        <f>ROUND(I221*H221,2)</f>
        <v>0</v>
      </c>
      <c r="K221" s="188"/>
      <c r="L221" s="39"/>
      <c r="M221" s="189" t="s">
        <v>1</v>
      </c>
      <c r="N221" s="190" t="s">
        <v>41</v>
      </c>
      <c r="O221" s="77"/>
      <c r="P221" s="191">
        <f>O221*H221</f>
        <v>0</v>
      </c>
      <c r="Q221" s="191">
        <v>0</v>
      </c>
      <c r="R221" s="191">
        <f>Q221*H221</f>
        <v>0</v>
      </c>
      <c r="S221" s="191">
        <v>0</v>
      </c>
      <c r="T221" s="192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193" t="s">
        <v>83</v>
      </c>
      <c r="AT221" s="193" t="s">
        <v>162</v>
      </c>
      <c r="AU221" s="193" t="s">
        <v>85</v>
      </c>
      <c r="AY221" s="19" t="s">
        <v>160</v>
      </c>
      <c r="BE221" s="194">
        <f>IF(N221="základní",J221,0)</f>
        <v>0</v>
      </c>
      <c r="BF221" s="194">
        <f>IF(N221="snížená",J221,0)</f>
        <v>0</v>
      </c>
      <c r="BG221" s="194">
        <f>IF(N221="zákl. přenesená",J221,0)</f>
        <v>0</v>
      </c>
      <c r="BH221" s="194">
        <f>IF(N221="sníž. přenesená",J221,0)</f>
        <v>0</v>
      </c>
      <c r="BI221" s="194">
        <f>IF(N221="nulová",J221,0)</f>
        <v>0</v>
      </c>
      <c r="BJ221" s="19" t="s">
        <v>83</v>
      </c>
      <c r="BK221" s="194">
        <f>ROUND(I221*H221,2)</f>
        <v>0</v>
      </c>
      <c r="BL221" s="19" t="s">
        <v>83</v>
      </c>
      <c r="BM221" s="193" t="s">
        <v>2109</v>
      </c>
    </row>
    <row r="222" s="2" customFormat="1" ht="16.5" customHeight="1">
      <c r="A222" s="38"/>
      <c r="B222" s="180"/>
      <c r="C222" s="227" t="s">
        <v>2110</v>
      </c>
      <c r="D222" s="227" t="s">
        <v>329</v>
      </c>
      <c r="E222" s="228" t="s">
        <v>2111</v>
      </c>
      <c r="F222" s="229" t="s">
        <v>2112</v>
      </c>
      <c r="G222" s="230" t="s">
        <v>261</v>
      </c>
      <c r="H222" s="231">
        <v>13</v>
      </c>
      <c r="I222" s="232"/>
      <c r="J222" s="233">
        <f>ROUND(I222*H222,2)</f>
        <v>0</v>
      </c>
      <c r="K222" s="234"/>
      <c r="L222" s="235"/>
      <c r="M222" s="236" t="s">
        <v>1</v>
      </c>
      <c r="N222" s="237" t="s">
        <v>41</v>
      </c>
      <c r="O222" s="77"/>
      <c r="P222" s="191">
        <f>O222*H222</f>
        <v>0</v>
      </c>
      <c r="Q222" s="191">
        <v>0</v>
      </c>
      <c r="R222" s="191">
        <f>Q222*H222</f>
        <v>0</v>
      </c>
      <c r="S222" s="191">
        <v>0</v>
      </c>
      <c r="T222" s="192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193" t="s">
        <v>332</v>
      </c>
      <c r="AT222" s="193" t="s">
        <v>329</v>
      </c>
      <c r="AU222" s="193" t="s">
        <v>85</v>
      </c>
      <c r="AY222" s="19" t="s">
        <v>160</v>
      </c>
      <c r="BE222" s="194">
        <f>IF(N222="základní",J222,0)</f>
        <v>0</v>
      </c>
      <c r="BF222" s="194">
        <f>IF(N222="snížená",J222,0)</f>
        <v>0</v>
      </c>
      <c r="BG222" s="194">
        <f>IF(N222="zákl. přenesená",J222,0)</f>
        <v>0</v>
      </c>
      <c r="BH222" s="194">
        <f>IF(N222="sníž. přenesená",J222,0)</f>
        <v>0</v>
      </c>
      <c r="BI222" s="194">
        <f>IF(N222="nulová",J222,0)</f>
        <v>0</v>
      </c>
      <c r="BJ222" s="19" t="s">
        <v>83</v>
      </c>
      <c r="BK222" s="194">
        <f>ROUND(I222*H222,2)</f>
        <v>0</v>
      </c>
      <c r="BL222" s="19" t="s">
        <v>166</v>
      </c>
      <c r="BM222" s="193" t="s">
        <v>2113</v>
      </c>
    </row>
    <row r="223" s="2" customFormat="1" ht="21.75" customHeight="1">
      <c r="A223" s="38"/>
      <c r="B223" s="180"/>
      <c r="C223" s="181" t="s">
        <v>1673</v>
      </c>
      <c r="D223" s="181" t="s">
        <v>162</v>
      </c>
      <c r="E223" s="182" t="s">
        <v>2114</v>
      </c>
      <c r="F223" s="183" t="s">
        <v>2115</v>
      </c>
      <c r="G223" s="184" t="s">
        <v>261</v>
      </c>
      <c r="H223" s="185">
        <v>13</v>
      </c>
      <c r="I223" s="186"/>
      <c r="J223" s="187">
        <f>ROUND(I223*H223,2)</f>
        <v>0</v>
      </c>
      <c r="K223" s="188"/>
      <c r="L223" s="39"/>
      <c r="M223" s="189" t="s">
        <v>1</v>
      </c>
      <c r="N223" s="190" t="s">
        <v>41</v>
      </c>
      <c r="O223" s="77"/>
      <c r="P223" s="191">
        <f>O223*H223</f>
        <v>0</v>
      </c>
      <c r="Q223" s="191">
        <v>0</v>
      </c>
      <c r="R223" s="191">
        <f>Q223*H223</f>
        <v>0</v>
      </c>
      <c r="S223" s="191">
        <v>0</v>
      </c>
      <c r="T223" s="192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93" t="s">
        <v>166</v>
      </c>
      <c r="AT223" s="193" t="s">
        <v>162</v>
      </c>
      <c r="AU223" s="193" t="s">
        <v>85</v>
      </c>
      <c r="AY223" s="19" t="s">
        <v>160</v>
      </c>
      <c r="BE223" s="194">
        <f>IF(N223="základní",J223,0)</f>
        <v>0</v>
      </c>
      <c r="BF223" s="194">
        <f>IF(N223="snížená",J223,0)</f>
        <v>0</v>
      </c>
      <c r="BG223" s="194">
        <f>IF(N223="zákl. přenesená",J223,0)</f>
        <v>0</v>
      </c>
      <c r="BH223" s="194">
        <f>IF(N223="sníž. přenesená",J223,0)</f>
        <v>0</v>
      </c>
      <c r="BI223" s="194">
        <f>IF(N223="nulová",J223,0)</f>
        <v>0</v>
      </c>
      <c r="BJ223" s="19" t="s">
        <v>83</v>
      </c>
      <c r="BK223" s="194">
        <f>ROUND(I223*H223,2)</f>
        <v>0</v>
      </c>
      <c r="BL223" s="19" t="s">
        <v>166</v>
      </c>
      <c r="BM223" s="193" t="s">
        <v>2116</v>
      </c>
    </row>
    <row r="224" s="2" customFormat="1" ht="16.5" customHeight="1">
      <c r="A224" s="38"/>
      <c r="B224" s="180"/>
      <c r="C224" s="227" t="s">
        <v>2117</v>
      </c>
      <c r="D224" s="227" t="s">
        <v>329</v>
      </c>
      <c r="E224" s="228" t="s">
        <v>1459</v>
      </c>
      <c r="F224" s="229" t="s">
        <v>1460</v>
      </c>
      <c r="G224" s="230" t="s">
        <v>261</v>
      </c>
      <c r="H224" s="231">
        <v>56</v>
      </c>
      <c r="I224" s="232"/>
      <c r="J224" s="233">
        <f>ROUND(I224*H224,2)</f>
        <v>0</v>
      </c>
      <c r="K224" s="234"/>
      <c r="L224" s="235"/>
      <c r="M224" s="236" t="s">
        <v>1</v>
      </c>
      <c r="N224" s="237" t="s">
        <v>41</v>
      </c>
      <c r="O224" s="77"/>
      <c r="P224" s="191">
        <f>O224*H224</f>
        <v>0</v>
      </c>
      <c r="Q224" s="191">
        <v>0</v>
      </c>
      <c r="R224" s="191">
        <f>Q224*H224</f>
        <v>0</v>
      </c>
      <c r="S224" s="191">
        <v>0</v>
      </c>
      <c r="T224" s="192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193" t="s">
        <v>332</v>
      </c>
      <c r="AT224" s="193" t="s">
        <v>329</v>
      </c>
      <c r="AU224" s="193" t="s">
        <v>85</v>
      </c>
      <c r="AY224" s="19" t="s">
        <v>160</v>
      </c>
      <c r="BE224" s="194">
        <f>IF(N224="základní",J224,0)</f>
        <v>0</v>
      </c>
      <c r="BF224" s="194">
        <f>IF(N224="snížená",J224,0)</f>
        <v>0</v>
      </c>
      <c r="BG224" s="194">
        <f>IF(N224="zákl. přenesená",J224,0)</f>
        <v>0</v>
      </c>
      <c r="BH224" s="194">
        <f>IF(N224="sníž. přenesená",J224,0)</f>
        <v>0</v>
      </c>
      <c r="BI224" s="194">
        <f>IF(N224="nulová",J224,0)</f>
        <v>0</v>
      </c>
      <c r="BJ224" s="19" t="s">
        <v>83</v>
      </c>
      <c r="BK224" s="194">
        <f>ROUND(I224*H224,2)</f>
        <v>0</v>
      </c>
      <c r="BL224" s="19" t="s">
        <v>166</v>
      </c>
      <c r="BM224" s="193" t="s">
        <v>2118</v>
      </c>
    </row>
    <row r="225" s="2" customFormat="1" ht="16.5" customHeight="1">
      <c r="A225" s="38"/>
      <c r="B225" s="180"/>
      <c r="C225" s="227" t="s">
        <v>1676</v>
      </c>
      <c r="D225" s="227" t="s">
        <v>329</v>
      </c>
      <c r="E225" s="228" t="s">
        <v>1462</v>
      </c>
      <c r="F225" s="229" t="s">
        <v>1463</v>
      </c>
      <c r="G225" s="230" t="s">
        <v>261</v>
      </c>
      <c r="H225" s="231">
        <v>56</v>
      </c>
      <c r="I225" s="232"/>
      <c r="J225" s="233">
        <f>ROUND(I225*H225,2)</f>
        <v>0</v>
      </c>
      <c r="K225" s="234"/>
      <c r="L225" s="235"/>
      <c r="M225" s="236" t="s">
        <v>1</v>
      </c>
      <c r="N225" s="237" t="s">
        <v>41</v>
      </c>
      <c r="O225" s="77"/>
      <c r="P225" s="191">
        <f>O225*H225</f>
        <v>0</v>
      </c>
      <c r="Q225" s="191">
        <v>0</v>
      </c>
      <c r="R225" s="191">
        <f>Q225*H225</f>
        <v>0</v>
      </c>
      <c r="S225" s="191">
        <v>0</v>
      </c>
      <c r="T225" s="192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193" t="s">
        <v>332</v>
      </c>
      <c r="AT225" s="193" t="s">
        <v>329</v>
      </c>
      <c r="AU225" s="193" t="s">
        <v>85</v>
      </c>
      <c r="AY225" s="19" t="s">
        <v>160</v>
      </c>
      <c r="BE225" s="194">
        <f>IF(N225="základní",J225,0)</f>
        <v>0</v>
      </c>
      <c r="BF225" s="194">
        <f>IF(N225="snížená",J225,0)</f>
        <v>0</v>
      </c>
      <c r="BG225" s="194">
        <f>IF(N225="zákl. přenesená",J225,0)</f>
        <v>0</v>
      </c>
      <c r="BH225" s="194">
        <f>IF(N225="sníž. přenesená",J225,0)</f>
        <v>0</v>
      </c>
      <c r="BI225" s="194">
        <f>IF(N225="nulová",J225,0)</f>
        <v>0</v>
      </c>
      <c r="BJ225" s="19" t="s">
        <v>83</v>
      </c>
      <c r="BK225" s="194">
        <f>ROUND(I225*H225,2)</f>
        <v>0</v>
      </c>
      <c r="BL225" s="19" t="s">
        <v>166</v>
      </c>
      <c r="BM225" s="193" t="s">
        <v>2119</v>
      </c>
    </row>
    <row r="226" s="2" customFormat="1" ht="24.15" customHeight="1">
      <c r="A226" s="38"/>
      <c r="B226" s="180"/>
      <c r="C226" s="227" t="s">
        <v>2120</v>
      </c>
      <c r="D226" s="227" t="s">
        <v>329</v>
      </c>
      <c r="E226" s="228" t="s">
        <v>2121</v>
      </c>
      <c r="F226" s="229" t="s">
        <v>2122</v>
      </c>
      <c r="G226" s="230" t="s">
        <v>261</v>
      </c>
      <c r="H226" s="231">
        <v>14</v>
      </c>
      <c r="I226" s="232"/>
      <c r="J226" s="233">
        <f>ROUND(I226*H226,2)</f>
        <v>0</v>
      </c>
      <c r="K226" s="234"/>
      <c r="L226" s="235"/>
      <c r="M226" s="236" t="s">
        <v>1</v>
      </c>
      <c r="N226" s="237" t="s">
        <v>41</v>
      </c>
      <c r="O226" s="77"/>
      <c r="P226" s="191">
        <f>O226*H226</f>
        <v>0</v>
      </c>
      <c r="Q226" s="191">
        <v>0</v>
      </c>
      <c r="R226" s="191">
        <f>Q226*H226</f>
        <v>0</v>
      </c>
      <c r="S226" s="191">
        <v>0</v>
      </c>
      <c r="T226" s="192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193" t="s">
        <v>332</v>
      </c>
      <c r="AT226" s="193" t="s">
        <v>329</v>
      </c>
      <c r="AU226" s="193" t="s">
        <v>85</v>
      </c>
      <c r="AY226" s="19" t="s">
        <v>160</v>
      </c>
      <c r="BE226" s="194">
        <f>IF(N226="základní",J226,0)</f>
        <v>0</v>
      </c>
      <c r="BF226" s="194">
        <f>IF(N226="snížená",J226,0)</f>
        <v>0</v>
      </c>
      <c r="BG226" s="194">
        <f>IF(N226="zákl. přenesená",J226,0)</f>
        <v>0</v>
      </c>
      <c r="BH226" s="194">
        <f>IF(N226="sníž. přenesená",J226,0)</f>
        <v>0</v>
      </c>
      <c r="BI226" s="194">
        <f>IF(N226="nulová",J226,0)</f>
        <v>0</v>
      </c>
      <c r="BJ226" s="19" t="s">
        <v>83</v>
      </c>
      <c r="BK226" s="194">
        <f>ROUND(I226*H226,2)</f>
        <v>0</v>
      </c>
      <c r="BL226" s="19" t="s">
        <v>166</v>
      </c>
      <c r="BM226" s="193" t="s">
        <v>2123</v>
      </c>
    </row>
    <row r="227" s="2" customFormat="1" ht="24.15" customHeight="1">
      <c r="A227" s="38"/>
      <c r="B227" s="180"/>
      <c r="C227" s="227" t="s">
        <v>1679</v>
      </c>
      <c r="D227" s="227" t="s">
        <v>329</v>
      </c>
      <c r="E227" s="228" t="s">
        <v>2124</v>
      </c>
      <c r="F227" s="229" t="s">
        <v>2125</v>
      </c>
      <c r="G227" s="230" t="s">
        <v>261</v>
      </c>
      <c r="H227" s="231">
        <v>15</v>
      </c>
      <c r="I227" s="232"/>
      <c r="J227" s="233">
        <f>ROUND(I227*H227,2)</f>
        <v>0</v>
      </c>
      <c r="K227" s="234"/>
      <c r="L227" s="235"/>
      <c r="M227" s="236" t="s">
        <v>1</v>
      </c>
      <c r="N227" s="237" t="s">
        <v>41</v>
      </c>
      <c r="O227" s="77"/>
      <c r="P227" s="191">
        <f>O227*H227</f>
        <v>0</v>
      </c>
      <c r="Q227" s="191">
        <v>0</v>
      </c>
      <c r="R227" s="191">
        <f>Q227*H227</f>
        <v>0</v>
      </c>
      <c r="S227" s="191">
        <v>0</v>
      </c>
      <c r="T227" s="192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193" t="s">
        <v>332</v>
      </c>
      <c r="AT227" s="193" t="s">
        <v>329</v>
      </c>
      <c r="AU227" s="193" t="s">
        <v>85</v>
      </c>
      <c r="AY227" s="19" t="s">
        <v>160</v>
      </c>
      <c r="BE227" s="194">
        <f>IF(N227="základní",J227,0)</f>
        <v>0</v>
      </c>
      <c r="BF227" s="194">
        <f>IF(N227="snížená",J227,0)</f>
        <v>0</v>
      </c>
      <c r="BG227" s="194">
        <f>IF(N227="zákl. přenesená",J227,0)</f>
        <v>0</v>
      </c>
      <c r="BH227" s="194">
        <f>IF(N227="sníž. přenesená",J227,0)</f>
        <v>0</v>
      </c>
      <c r="BI227" s="194">
        <f>IF(N227="nulová",J227,0)</f>
        <v>0</v>
      </c>
      <c r="BJ227" s="19" t="s">
        <v>83</v>
      </c>
      <c r="BK227" s="194">
        <f>ROUND(I227*H227,2)</f>
        <v>0</v>
      </c>
      <c r="BL227" s="19" t="s">
        <v>166</v>
      </c>
      <c r="BM227" s="193" t="s">
        <v>2126</v>
      </c>
    </row>
    <row r="228" s="2" customFormat="1" ht="16.5" customHeight="1">
      <c r="A228" s="38"/>
      <c r="B228" s="180"/>
      <c r="C228" s="181" t="s">
        <v>2127</v>
      </c>
      <c r="D228" s="181" t="s">
        <v>162</v>
      </c>
      <c r="E228" s="182" t="s">
        <v>2128</v>
      </c>
      <c r="F228" s="183" t="s">
        <v>2129</v>
      </c>
      <c r="G228" s="184" t="s">
        <v>1189</v>
      </c>
      <c r="H228" s="185">
        <v>240</v>
      </c>
      <c r="I228" s="186"/>
      <c r="J228" s="187">
        <f>ROUND(I228*H228,2)</f>
        <v>0</v>
      </c>
      <c r="K228" s="188"/>
      <c r="L228" s="39"/>
      <c r="M228" s="189" t="s">
        <v>1</v>
      </c>
      <c r="N228" s="190" t="s">
        <v>41</v>
      </c>
      <c r="O228" s="77"/>
      <c r="P228" s="191">
        <f>O228*H228</f>
        <v>0</v>
      </c>
      <c r="Q228" s="191">
        <v>0</v>
      </c>
      <c r="R228" s="191">
        <f>Q228*H228</f>
        <v>0</v>
      </c>
      <c r="S228" s="191">
        <v>0</v>
      </c>
      <c r="T228" s="192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193" t="s">
        <v>166</v>
      </c>
      <c r="AT228" s="193" t="s">
        <v>162</v>
      </c>
      <c r="AU228" s="193" t="s">
        <v>85</v>
      </c>
      <c r="AY228" s="19" t="s">
        <v>160</v>
      </c>
      <c r="BE228" s="194">
        <f>IF(N228="základní",J228,0)</f>
        <v>0</v>
      </c>
      <c r="BF228" s="194">
        <f>IF(N228="snížená",J228,0)</f>
        <v>0</v>
      </c>
      <c r="BG228" s="194">
        <f>IF(N228="zákl. přenesená",J228,0)</f>
        <v>0</v>
      </c>
      <c r="BH228" s="194">
        <f>IF(N228="sníž. přenesená",J228,0)</f>
        <v>0</v>
      </c>
      <c r="BI228" s="194">
        <f>IF(N228="nulová",J228,0)</f>
        <v>0</v>
      </c>
      <c r="BJ228" s="19" t="s">
        <v>83</v>
      </c>
      <c r="BK228" s="194">
        <f>ROUND(I228*H228,2)</f>
        <v>0</v>
      </c>
      <c r="BL228" s="19" t="s">
        <v>166</v>
      </c>
      <c r="BM228" s="193" t="s">
        <v>2130</v>
      </c>
    </row>
    <row r="229" s="2" customFormat="1" ht="16.5" customHeight="1">
      <c r="A229" s="38"/>
      <c r="B229" s="180"/>
      <c r="C229" s="227" t="s">
        <v>1682</v>
      </c>
      <c r="D229" s="227" t="s">
        <v>329</v>
      </c>
      <c r="E229" s="228" t="s">
        <v>2131</v>
      </c>
      <c r="F229" s="229" t="s">
        <v>2132</v>
      </c>
      <c r="G229" s="230" t="s">
        <v>261</v>
      </c>
      <c r="H229" s="231">
        <v>300</v>
      </c>
      <c r="I229" s="232"/>
      <c r="J229" s="233">
        <f>ROUND(I229*H229,2)</f>
        <v>0</v>
      </c>
      <c r="K229" s="234"/>
      <c r="L229" s="235"/>
      <c r="M229" s="236" t="s">
        <v>1</v>
      </c>
      <c r="N229" s="237" t="s">
        <v>41</v>
      </c>
      <c r="O229" s="77"/>
      <c r="P229" s="191">
        <f>O229*H229</f>
        <v>0</v>
      </c>
      <c r="Q229" s="191">
        <v>0</v>
      </c>
      <c r="R229" s="191">
        <f>Q229*H229</f>
        <v>0</v>
      </c>
      <c r="S229" s="191">
        <v>0</v>
      </c>
      <c r="T229" s="192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93" t="s">
        <v>332</v>
      </c>
      <c r="AT229" s="193" t="s">
        <v>329</v>
      </c>
      <c r="AU229" s="193" t="s">
        <v>85</v>
      </c>
      <c r="AY229" s="19" t="s">
        <v>160</v>
      </c>
      <c r="BE229" s="194">
        <f>IF(N229="základní",J229,0)</f>
        <v>0</v>
      </c>
      <c r="BF229" s="194">
        <f>IF(N229="snížená",J229,0)</f>
        <v>0</v>
      </c>
      <c r="BG229" s="194">
        <f>IF(N229="zákl. přenesená",J229,0)</f>
        <v>0</v>
      </c>
      <c r="BH229" s="194">
        <f>IF(N229="sníž. přenesená",J229,0)</f>
        <v>0</v>
      </c>
      <c r="BI229" s="194">
        <f>IF(N229="nulová",J229,0)</f>
        <v>0</v>
      </c>
      <c r="BJ229" s="19" t="s">
        <v>83</v>
      </c>
      <c r="BK229" s="194">
        <f>ROUND(I229*H229,2)</f>
        <v>0</v>
      </c>
      <c r="BL229" s="19" t="s">
        <v>166</v>
      </c>
      <c r="BM229" s="193" t="s">
        <v>2133</v>
      </c>
    </row>
    <row r="230" s="2" customFormat="1" ht="16.5" customHeight="1">
      <c r="A230" s="38"/>
      <c r="B230" s="180"/>
      <c r="C230" s="181" t="s">
        <v>2134</v>
      </c>
      <c r="D230" s="181" t="s">
        <v>162</v>
      </c>
      <c r="E230" s="182" t="s">
        <v>2135</v>
      </c>
      <c r="F230" s="183" t="s">
        <v>2136</v>
      </c>
      <c r="G230" s="184" t="s">
        <v>261</v>
      </c>
      <c r="H230" s="185">
        <v>300</v>
      </c>
      <c r="I230" s="186"/>
      <c r="J230" s="187">
        <f>ROUND(I230*H230,2)</f>
        <v>0</v>
      </c>
      <c r="K230" s="188"/>
      <c r="L230" s="39"/>
      <c r="M230" s="189" t="s">
        <v>1</v>
      </c>
      <c r="N230" s="190" t="s">
        <v>41</v>
      </c>
      <c r="O230" s="77"/>
      <c r="P230" s="191">
        <f>O230*H230</f>
        <v>0</v>
      </c>
      <c r="Q230" s="191">
        <v>0</v>
      </c>
      <c r="R230" s="191">
        <f>Q230*H230</f>
        <v>0</v>
      </c>
      <c r="S230" s="191">
        <v>0</v>
      </c>
      <c r="T230" s="192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193" t="s">
        <v>83</v>
      </c>
      <c r="AT230" s="193" t="s">
        <v>162</v>
      </c>
      <c r="AU230" s="193" t="s">
        <v>85</v>
      </c>
      <c r="AY230" s="19" t="s">
        <v>160</v>
      </c>
      <c r="BE230" s="194">
        <f>IF(N230="základní",J230,0)</f>
        <v>0</v>
      </c>
      <c r="BF230" s="194">
        <f>IF(N230="snížená",J230,0)</f>
        <v>0</v>
      </c>
      <c r="BG230" s="194">
        <f>IF(N230="zákl. přenesená",J230,0)</f>
        <v>0</v>
      </c>
      <c r="BH230" s="194">
        <f>IF(N230="sníž. přenesená",J230,0)</f>
        <v>0</v>
      </c>
      <c r="BI230" s="194">
        <f>IF(N230="nulová",J230,0)</f>
        <v>0</v>
      </c>
      <c r="BJ230" s="19" t="s">
        <v>83</v>
      </c>
      <c r="BK230" s="194">
        <f>ROUND(I230*H230,2)</f>
        <v>0</v>
      </c>
      <c r="BL230" s="19" t="s">
        <v>83</v>
      </c>
      <c r="BM230" s="193" t="s">
        <v>2137</v>
      </c>
    </row>
    <row r="231" s="2" customFormat="1" ht="16.5" customHeight="1">
      <c r="A231" s="38"/>
      <c r="B231" s="180"/>
      <c r="C231" s="227" t="s">
        <v>1685</v>
      </c>
      <c r="D231" s="227" t="s">
        <v>329</v>
      </c>
      <c r="E231" s="228" t="s">
        <v>2138</v>
      </c>
      <c r="F231" s="229" t="s">
        <v>2139</v>
      </c>
      <c r="G231" s="230" t="s">
        <v>261</v>
      </c>
      <c r="H231" s="231">
        <v>90</v>
      </c>
      <c r="I231" s="232"/>
      <c r="J231" s="233">
        <f>ROUND(I231*H231,2)</f>
        <v>0</v>
      </c>
      <c r="K231" s="234"/>
      <c r="L231" s="235"/>
      <c r="M231" s="236" t="s">
        <v>1</v>
      </c>
      <c r="N231" s="237" t="s">
        <v>41</v>
      </c>
      <c r="O231" s="77"/>
      <c r="P231" s="191">
        <f>O231*H231</f>
        <v>0</v>
      </c>
      <c r="Q231" s="191">
        <v>0</v>
      </c>
      <c r="R231" s="191">
        <f>Q231*H231</f>
        <v>0</v>
      </c>
      <c r="S231" s="191">
        <v>0</v>
      </c>
      <c r="T231" s="192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193" t="s">
        <v>85</v>
      </c>
      <c r="AT231" s="193" t="s">
        <v>329</v>
      </c>
      <c r="AU231" s="193" t="s">
        <v>85</v>
      </c>
      <c r="AY231" s="19" t="s">
        <v>160</v>
      </c>
      <c r="BE231" s="194">
        <f>IF(N231="základní",J231,0)</f>
        <v>0</v>
      </c>
      <c r="BF231" s="194">
        <f>IF(N231="snížená",J231,0)</f>
        <v>0</v>
      </c>
      <c r="BG231" s="194">
        <f>IF(N231="zákl. přenesená",J231,0)</f>
        <v>0</v>
      </c>
      <c r="BH231" s="194">
        <f>IF(N231="sníž. přenesená",J231,0)</f>
        <v>0</v>
      </c>
      <c r="BI231" s="194">
        <f>IF(N231="nulová",J231,0)</f>
        <v>0</v>
      </c>
      <c r="BJ231" s="19" t="s">
        <v>83</v>
      </c>
      <c r="BK231" s="194">
        <f>ROUND(I231*H231,2)</f>
        <v>0</v>
      </c>
      <c r="BL231" s="19" t="s">
        <v>83</v>
      </c>
      <c r="BM231" s="193" t="s">
        <v>2140</v>
      </c>
    </row>
    <row r="232" s="2" customFormat="1" ht="24.15" customHeight="1">
      <c r="A232" s="38"/>
      <c r="B232" s="180"/>
      <c r="C232" s="181" t="s">
        <v>686</v>
      </c>
      <c r="D232" s="181" t="s">
        <v>162</v>
      </c>
      <c r="E232" s="182" t="s">
        <v>2141</v>
      </c>
      <c r="F232" s="183" t="s">
        <v>2142</v>
      </c>
      <c r="G232" s="184" t="s">
        <v>261</v>
      </c>
      <c r="H232" s="185">
        <v>90</v>
      </c>
      <c r="I232" s="186"/>
      <c r="J232" s="187">
        <f>ROUND(I232*H232,2)</f>
        <v>0</v>
      </c>
      <c r="K232" s="188"/>
      <c r="L232" s="39"/>
      <c r="M232" s="189" t="s">
        <v>1</v>
      </c>
      <c r="N232" s="190" t="s">
        <v>41</v>
      </c>
      <c r="O232" s="77"/>
      <c r="P232" s="191">
        <f>O232*H232</f>
        <v>0</v>
      </c>
      <c r="Q232" s="191">
        <v>0</v>
      </c>
      <c r="R232" s="191">
        <f>Q232*H232</f>
        <v>0</v>
      </c>
      <c r="S232" s="191">
        <v>0</v>
      </c>
      <c r="T232" s="192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93" t="s">
        <v>83</v>
      </c>
      <c r="AT232" s="193" t="s">
        <v>162</v>
      </c>
      <c r="AU232" s="193" t="s">
        <v>85</v>
      </c>
      <c r="AY232" s="19" t="s">
        <v>160</v>
      </c>
      <c r="BE232" s="194">
        <f>IF(N232="základní",J232,0)</f>
        <v>0</v>
      </c>
      <c r="BF232" s="194">
        <f>IF(N232="snížená",J232,0)</f>
        <v>0</v>
      </c>
      <c r="BG232" s="194">
        <f>IF(N232="zákl. přenesená",J232,0)</f>
        <v>0</v>
      </c>
      <c r="BH232" s="194">
        <f>IF(N232="sníž. přenesená",J232,0)</f>
        <v>0</v>
      </c>
      <c r="BI232" s="194">
        <f>IF(N232="nulová",J232,0)</f>
        <v>0</v>
      </c>
      <c r="BJ232" s="19" t="s">
        <v>83</v>
      </c>
      <c r="BK232" s="194">
        <f>ROUND(I232*H232,2)</f>
        <v>0</v>
      </c>
      <c r="BL232" s="19" t="s">
        <v>83</v>
      </c>
      <c r="BM232" s="193" t="s">
        <v>2143</v>
      </c>
    </row>
    <row r="233" s="2" customFormat="1" ht="16.5" customHeight="1">
      <c r="A233" s="38"/>
      <c r="B233" s="180"/>
      <c r="C233" s="227" t="s">
        <v>692</v>
      </c>
      <c r="D233" s="227" t="s">
        <v>329</v>
      </c>
      <c r="E233" s="228" t="s">
        <v>2144</v>
      </c>
      <c r="F233" s="229" t="s">
        <v>2145</v>
      </c>
      <c r="G233" s="230" t="s">
        <v>294</v>
      </c>
      <c r="H233" s="231">
        <v>264</v>
      </c>
      <c r="I233" s="232"/>
      <c r="J233" s="233">
        <f>ROUND(I233*H233,2)</f>
        <v>0</v>
      </c>
      <c r="K233" s="234"/>
      <c r="L233" s="235"/>
      <c r="M233" s="236" t="s">
        <v>1</v>
      </c>
      <c r="N233" s="237" t="s">
        <v>41</v>
      </c>
      <c r="O233" s="77"/>
      <c r="P233" s="191">
        <f>O233*H233</f>
        <v>0</v>
      </c>
      <c r="Q233" s="191">
        <v>0</v>
      </c>
      <c r="R233" s="191">
        <f>Q233*H233</f>
        <v>0</v>
      </c>
      <c r="S233" s="191">
        <v>0</v>
      </c>
      <c r="T233" s="19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193" t="s">
        <v>421</v>
      </c>
      <c r="AT233" s="193" t="s">
        <v>329</v>
      </c>
      <c r="AU233" s="193" t="s">
        <v>85</v>
      </c>
      <c r="AY233" s="19" t="s">
        <v>160</v>
      </c>
      <c r="BE233" s="194">
        <f>IF(N233="základní",J233,0)</f>
        <v>0</v>
      </c>
      <c r="BF233" s="194">
        <f>IF(N233="snížená",J233,0)</f>
        <v>0</v>
      </c>
      <c r="BG233" s="194">
        <f>IF(N233="zákl. přenesená",J233,0)</f>
        <v>0</v>
      </c>
      <c r="BH233" s="194">
        <f>IF(N233="sníž. přenesená",J233,0)</f>
        <v>0</v>
      </c>
      <c r="BI233" s="194">
        <f>IF(N233="nulová",J233,0)</f>
        <v>0</v>
      </c>
      <c r="BJ233" s="19" t="s">
        <v>83</v>
      </c>
      <c r="BK233" s="194">
        <f>ROUND(I233*H233,2)</f>
        <v>0</v>
      </c>
      <c r="BL233" s="19" t="s">
        <v>1145</v>
      </c>
      <c r="BM233" s="193" t="s">
        <v>2146</v>
      </c>
    </row>
    <row r="234" s="2" customFormat="1" ht="24.15" customHeight="1">
      <c r="A234" s="38"/>
      <c r="B234" s="180"/>
      <c r="C234" s="181" t="s">
        <v>698</v>
      </c>
      <c r="D234" s="181" t="s">
        <v>162</v>
      </c>
      <c r="E234" s="182" t="s">
        <v>2147</v>
      </c>
      <c r="F234" s="183" t="s">
        <v>2148</v>
      </c>
      <c r="G234" s="184" t="s">
        <v>294</v>
      </c>
      <c r="H234" s="185">
        <v>264</v>
      </c>
      <c r="I234" s="186"/>
      <c r="J234" s="187">
        <f>ROUND(I234*H234,2)</f>
        <v>0</v>
      </c>
      <c r="K234" s="188"/>
      <c r="L234" s="39"/>
      <c r="M234" s="189" t="s">
        <v>1</v>
      </c>
      <c r="N234" s="190" t="s">
        <v>41</v>
      </c>
      <c r="O234" s="77"/>
      <c r="P234" s="191">
        <f>O234*H234</f>
        <v>0</v>
      </c>
      <c r="Q234" s="191">
        <v>0</v>
      </c>
      <c r="R234" s="191">
        <f>Q234*H234</f>
        <v>0</v>
      </c>
      <c r="S234" s="191">
        <v>0</v>
      </c>
      <c r="T234" s="192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193" t="s">
        <v>83</v>
      </c>
      <c r="AT234" s="193" t="s">
        <v>162</v>
      </c>
      <c r="AU234" s="193" t="s">
        <v>85</v>
      </c>
      <c r="AY234" s="19" t="s">
        <v>160</v>
      </c>
      <c r="BE234" s="194">
        <f>IF(N234="základní",J234,0)</f>
        <v>0</v>
      </c>
      <c r="BF234" s="194">
        <f>IF(N234="snížená",J234,0)</f>
        <v>0</v>
      </c>
      <c r="BG234" s="194">
        <f>IF(N234="zákl. přenesená",J234,0)</f>
        <v>0</v>
      </c>
      <c r="BH234" s="194">
        <f>IF(N234="sníž. přenesená",J234,0)</f>
        <v>0</v>
      </c>
      <c r="BI234" s="194">
        <f>IF(N234="nulová",J234,0)</f>
        <v>0</v>
      </c>
      <c r="BJ234" s="19" t="s">
        <v>83</v>
      </c>
      <c r="BK234" s="194">
        <f>ROUND(I234*H234,2)</f>
        <v>0</v>
      </c>
      <c r="BL234" s="19" t="s">
        <v>83</v>
      </c>
      <c r="BM234" s="193" t="s">
        <v>2149</v>
      </c>
    </row>
    <row r="235" s="2" customFormat="1" ht="16.5" customHeight="1">
      <c r="A235" s="38"/>
      <c r="B235" s="180"/>
      <c r="C235" s="227" t="s">
        <v>702</v>
      </c>
      <c r="D235" s="227" t="s">
        <v>329</v>
      </c>
      <c r="E235" s="228" t="s">
        <v>2150</v>
      </c>
      <c r="F235" s="229" t="s">
        <v>2151</v>
      </c>
      <c r="G235" s="230" t="s">
        <v>261</v>
      </c>
      <c r="H235" s="231">
        <v>84</v>
      </c>
      <c r="I235" s="232"/>
      <c r="J235" s="233">
        <f>ROUND(I235*H235,2)</f>
        <v>0</v>
      </c>
      <c r="K235" s="234"/>
      <c r="L235" s="235"/>
      <c r="M235" s="236" t="s">
        <v>1</v>
      </c>
      <c r="N235" s="237" t="s">
        <v>41</v>
      </c>
      <c r="O235" s="77"/>
      <c r="P235" s="191">
        <f>O235*H235</f>
        <v>0</v>
      </c>
      <c r="Q235" s="191">
        <v>0</v>
      </c>
      <c r="R235" s="191">
        <f>Q235*H235</f>
        <v>0</v>
      </c>
      <c r="S235" s="191">
        <v>0</v>
      </c>
      <c r="T235" s="192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193" t="s">
        <v>421</v>
      </c>
      <c r="AT235" s="193" t="s">
        <v>329</v>
      </c>
      <c r="AU235" s="193" t="s">
        <v>85</v>
      </c>
      <c r="AY235" s="19" t="s">
        <v>160</v>
      </c>
      <c r="BE235" s="194">
        <f>IF(N235="základní",J235,0)</f>
        <v>0</v>
      </c>
      <c r="BF235" s="194">
        <f>IF(N235="snížená",J235,0)</f>
        <v>0</v>
      </c>
      <c r="BG235" s="194">
        <f>IF(N235="zákl. přenesená",J235,0)</f>
        <v>0</v>
      </c>
      <c r="BH235" s="194">
        <f>IF(N235="sníž. přenesená",J235,0)</f>
        <v>0</v>
      </c>
      <c r="BI235" s="194">
        <f>IF(N235="nulová",J235,0)</f>
        <v>0</v>
      </c>
      <c r="BJ235" s="19" t="s">
        <v>83</v>
      </c>
      <c r="BK235" s="194">
        <f>ROUND(I235*H235,2)</f>
        <v>0</v>
      </c>
      <c r="BL235" s="19" t="s">
        <v>1145</v>
      </c>
      <c r="BM235" s="193" t="s">
        <v>2152</v>
      </c>
    </row>
    <row r="236" s="2" customFormat="1" ht="24.15" customHeight="1">
      <c r="A236" s="38"/>
      <c r="B236" s="180"/>
      <c r="C236" s="181" t="s">
        <v>706</v>
      </c>
      <c r="D236" s="181" t="s">
        <v>162</v>
      </c>
      <c r="E236" s="182" t="s">
        <v>2153</v>
      </c>
      <c r="F236" s="183" t="s">
        <v>2154</v>
      </c>
      <c r="G236" s="184" t="s">
        <v>261</v>
      </c>
      <c r="H236" s="185">
        <v>84</v>
      </c>
      <c r="I236" s="186"/>
      <c r="J236" s="187">
        <f>ROUND(I236*H236,2)</f>
        <v>0</v>
      </c>
      <c r="K236" s="188"/>
      <c r="L236" s="39"/>
      <c r="M236" s="189" t="s">
        <v>1</v>
      </c>
      <c r="N236" s="190" t="s">
        <v>41</v>
      </c>
      <c r="O236" s="77"/>
      <c r="P236" s="191">
        <f>O236*H236</f>
        <v>0</v>
      </c>
      <c r="Q236" s="191">
        <v>0</v>
      </c>
      <c r="R236" s="191">
        <f>Q236*H236</f>
        <v>0</v>
      </c>
      <c r="S236" s="191">
        <v>0</v>
      </c>
      <c r="T236" s="192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193" t="s">
        <v>1145</v>
      </c>
      <c r="AT236" s="193" t="s">
        <v>162</v>
      </c>
      <c r="AU236" s="193" t="s">
        <v>85</v>
      </c>
      <c r="AY236" s="19" t="s">
        <v>160</v>
      </c>
      <c r="BE236" s="194">
        <f>IF(N236="základní",J236,0)</f>
        <v>0</v>
      </c>
      <c r="BF236" s="194">
        <f>IF(N236="snížená",J236,0)</f>
        <v>0</v>
      </c>
      <c r="BG236" s="194">
        <f>IF(N236="zákl. přenesená",J236,0)</f>
        <v>0</v>
      </c>
      <c r="BH236" s="194">
        <f>IF(N236="sníž. přenesená",J236,0)</f>
        <v>0</v>
      </c>
      <c r="BI236" s="194">
        <f>IF(N236="nulová",J236,0)</f>
        <v>0</v>
      </c>
      <c r="BJ236" s="19" t="s">
        <v>83</v>
      </c>
      <c r="BK236" s="194">
        <f>ROUND(I236*H236,2)</f>
        <v>0</v>
      </c>
      <c r="BL236" s="19" t="s">
        <v>1145</v>
      </c>
      <c r="BM236" s="193" t="s">
        <v>2155</v>
      </c>
    </row>
    <row r="237" s="2" customFormat="1" ht="16.5" customHeight="1">
      <c r="A237" s="38"/>
      <c r="B237" s="180"/>
      <c r="C237" s="227" t="s">
        <v>1690</v>
      </c>
      <c r="D237" s="227" t="s">
        <v>329</v>
      </c>
      <c r="E237" s="228" t="s">
        <v>1988</v>
      </c>
      <c r="F237" s="229" t="s">
        <v>1989</v>
      </c>
      <c r="G237" s="230" t="s">
        <v>261</v>
      </c>
      <c r="H237" s="231">
        <v>13</v>
      </c>
      <c r="I237" s="232"/>
      <c r="J237" s="233">
        <f>ROUND(I237*H237,2)</f>
        <v>0</v>
      </c>
      <c r="K237" s="234"/>
      <c r="L237" s="235"/>
      <c r="M237" s="236" t="s">
        <v>1</v>
      </c>
      <c r="N237" s="237" t="s">
        <v>41</v>
      </c>
      <c r="O237" s="77"/>
      <c r="P237" s="191">
        <f>O237*H237</f>
        <v>0</v>
      </c>
      <c r="Q237" s="191">
        <v>0</v>
      </c>
      <c r="R237" s="191">
        <f>Q237*H237</f>
        <v>0</v>
      </c>
      <c r="S237" s="191">
        <v>0</v>
      </c>
      <c r="T237" s="192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93" t="s">
        <v>85</v>
      </c>
      <c r="AT237" s="193" t="s">
        <v>329</v>
      </c>
      <c r="AU237" s="193" t="s">
        <v>85</v>
      </c>
      <c r="AY237" s="19" t="s">
        <v>160</v>
      </c>
      <c r="BE237" s="194">
        <f>IF(N237="základní",J237,0)</f>
        <v>0</v>
      </c>
      <c r="BF237" s="194">
        <f>IF(N237="snížená",J237,0)</f>
        <v>0</v>
      </c>
      <c r="BG237" s="194">
        <f>IF(N237="zákl. přenesená",J237,0)</f>
        <v>0</v>
      </c>
      <c r="BH237" s="194">
        <f>IF(N237="sníž. přenesená",J237,0)</f>
        <v>0</v>
      </c>
      <c r="BI237" s="194">
        <f>IF(N237="nulová",J237,0)</f>
        <v>0</v>
      </c>
      <c r="BJ237" s="19" t="s">
        <v>83</v>
      </c>
      <c r="BK237" s="194">
        <f>ROUND(I237*H237,2)</f>
        <v>0</v>
      </c>
      <c r="BL237" s="19" t="s">
        <v>83</v>
      </c>
      <c r="BM237" s="193" t="s">
        <v>2156</v>
      </c>
    </row>
    <row r="238" s="2" customFormat="1" ht="16.5" customHeight="1">
      <c r="A238" s="38"/>
      <c r="B238" s="180"/>
      <c r="C238" s="181" t="s">
        <v>2157</v>
      </c>
      <c r="D238" s="181" t="s">
        <v>162</v>
      </c>
      <c r="E238" s="182" t="s">
        <v>1991</v>
      </c>
      <c r="F238" s="183" t="s">
        <v>1992</v>
      </c>
      <c r="G238" s="184" t="s">
        <v>261</v>
      </c>
      <c r="H238" s="185">
        <v>13</v>
      </c>
      <c r="I238" s="186"/>
      <c r="J238" s="187">
        <f>ROUND(I238*H238,2)</f>
        <v>0</v>
      </c>
      <c r="K238" s="188"/>
      <c r="L238" s="39"/>
      <c r="M238" s="189" t="s">
        <v>1</v>
      </c>
      <c r="N238" s="190" t="s">
        <v>41</v>
      </c>
      <c r="O238" s="77"/>
      <c r="P238" s="191">
        <f>O238*H238</f>
        <v>0</v>
      </c>
      <c r="Q238" s="191">
        <v>0</v>
      </c>
      <c r="R238" s="191">
        <f>Q238*H238</f>
        <v>0</v>
      </c>
      <c r="S238" s="191">
        <v>0</v>
      </c>
      <c r="T238" s="192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193" t="s">
        <v>83</v>
      </c>
      <c r="AT238" s="193" t="s">
        <v>162</v>
      </c>
      <c r="AU238" s="193" t="s">
        <v>85</v>
      </c>
      <c r="AY238" s="19" t="s">
        <v>160</v>
      </c>
      <c r="BE238" s="194">
        <f>IF(N238="základní",J238,0)</f>
        <v>0</v>
      </c>
      <c r="BF238" s="194">
        <f>IF(N238="snížená",J238,0)</f>
        <v>0</v>
      </c>
      <c r="BG238" s="194">
        <f>IF(N238="zákl. přenesená",J238,0)</f>
        <v>0</v>
      </c>
      <c r="BH238" s="194">
        <f>IF(N238="sníž. přenesená",J238,0)</f>
        <v>0</v>
      </c>
      <c r="BI238" s="194">
        <f>IF(N238="nulová",J238,0)</f>
        <v>0</v>
      </c>
      <c r="BJ238" s="19" t="s">
        <v>83</v>
      </c>
      <c r="BK238" s="194">
        <f>ROUND(I238*H238,2)</f>
        <v>0</v>
      </c>
      <c r="BL238" s="19" t="s">
        <v>83</v>
      </c>
      <c r="BM238" s="193" t="s">
        <v>2158</v>
      </c>
    </row>
    <row r="239" s="2" customFormat="1" ht="24.15" customHeight="1">
      <c r="A239" s="38"/>
      <c r="B239" s="180"/>
      <c r="C239" s="181" t="s">
        <v>1693</v>
      </c>
      <c r="D239" s="181" t="s">
        <v>162</v>
      </c>
      <c r="E239" s="182" t="s">
        <v>2159</v>
      </c>
      <c r="F239" s="183" t="s">
        <v>2160</v>
      </c>
      <c r="G239" s="184" t="s">
        <v>1189</v>
      </c>
      <c r="H239" s="185">
        <v>120</v>
      </c>
      <c r="I239" s="186"/>
      <c r="J239" s="187">
        <f>ROUND(I239*H239,2)</f>
        <v>0</v>
      </c>
      <c r="K239" s="188"/>
      <c r="L239" s="39"/>
      <c r="M239" s="189" t="s">
        <v>1</v>
      </c>
      <c r="N239" s="190" t="s">
        <v>41</v>
      </c>
      <c r="O239" s="77"/>
      <c r="P239" s="191">
        <f>O239*H239</f>
        <v>0</v>
      </c>
      <c r="Q239" s="191">
        <v>0</v>
      </c>
      <c r="R239" s="191">
        <f>Q239*H239</f>
        <v>0</v>
      </c>
      <c r="S239" s="191">
        <v>0</v>
      </c>
      <c r="T239" s="192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93" t="s">
        <v>166</v>
      </c>
      <c r="AT239" s="193" t="s">
        <v>162</v>
      </c>
      <c r="AU239" s="193" t="s">
        <v>85</v>
      </c>
      <c r="AY239" s="19" t="s">
        <v>160</v>
      </c>
      <c r="BE239" s="194">
        <f>IF(N239="základní",J239,0)</f>
        <v>0</v>
      </c>
      <c r="BF239" s="194">
        <f>IF(N239="snížená",J239,0)</f>
        <v>0</v>
      </c>
      <c r="BG239" s="194">
        <f>IF(N239="zákl. přenesená",J239,0)</f>
        <v>0</v>
      </c>
      <c r="BH239" s="194">
        <f>IF(N239="sníž. přenesená",J239,0)</f>
        <v>0</v>
      </c>
      <c r="BI239" s="194">
        <f>IF(N239="nulová",J239,0)</f>
        <v>0</v>
      </c>
      <c r="BJ239" s="19" t="s">
        <v>83</v>
      </c>
      <c r="BK239" s="194">
        <f>ROUND(I239*H239,2)</f>
        <v>0</v>
      </c>
      <c r="BL239" s="19" t="s">
        <v>166</v>
      </c>
      <c r="BM239" s="193" t="s">
        <v>2161</v>
      </c>
    </row>
    <row r="240" s="2" customFormat="1" ht="24.15" customHeight="1">
      <c r="A240" s="38"/>
      <c r="B240" s="180"/>
      <c r="C240" s="181" t="s">
        <v>2162</v>
      </c>
      <c r="D240" s="181" t="s">
        <v>162</v>
      </c>
      <c r="E240" s="182" t="s">
        <v>2163</v>
      </c>
      <c r="F240" s="183" t="s">
        <v>2164</v>
      </c>
      <c r="G240" s="184" t="s">
        <v>294</v>
      </c>
      <c r="H240" s="185">
        <v>130</v>
      </c>
      <c r="I240" s="186"/>
      <c r="J240" s="187">
        <f>ROUND(I240*H240,2)</f>
        <v>0</v>
      </c>
      <c r="K240" s="188"/>
      <c r="L240" s="39"/>
      <c r="M240" s="189" t="s">
        <v>1</v>
      </c>
      <c r="N240" s="190" t="s">
        <v>41</v>
      </c>
      <c r="O240" s="77"/>
      <c r="P240" s="191">
        <f>O240*H240</f>
        <v>0</v>
      </c>
      <c r="Q240" s="191">
        <v>0</v>
      </c>
      <c r="R240" s="191">
        <f>Q240*H240</f>
        <v>0</v>
      </c>
      <c r="S240" s="191">
        <v>0</v>
      </c>
      <c r="T240" s="192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193" t="s">
        <v>83</v>
      </c>
      <c r="AT240" s="193" t="s">
        <v>162</v>
      </c>
      <c r="AU240" s="193" t="s">
        <v>85</v>
      </c>
      <c r="AY240" s="19" t="s">
        <v>160</v>
      </c>
      <c r="BE240" s="194">
        <f>IF(N240="základní",J240,0)</f>
        <v>0</v>
      </c>
      <c r="BF240" s="194">
        <f>IF(N240="snížená",J240,0)</f>
        <v>0</v>
      </c>
      <c r="BG240" s="194">
        <f>IF(N240="zákl. přenesená",J240,0)</f>
        <v>0</v>
      </c>
      <c r="BH240" s="194">
        <f>IF(N240="sníž. přenesená",J240,0)</f>
        <v>0</v>
      </c>
      <c r="BI240" s="194">
        <f>IF(N240="nulová",J240,0)</f>
        <v>0</v>
      </c>
      <c r="BJ240" s="19" t="s">
        <v>83</v>
      </c>
      <c r="BK240" s="194">
        <f>ROUND(I240*H240,2)</f>
        <v>0</v>
      </c>
      <c r="BL240" s="19" t="s">
        <v>83</v>
      </c>
      <c r="BM240" s="193" t="s">
        <v>2165</v>
      </c>
    </row>
    <row r="241" s="2" customFormat="1" ht="16.5" customHeight="1">
      <c r="A241" s="38"/>
      <c r="B241" s="180"/>
      <c r="C241" s="181" t="s">
        <v>1696</v>
      </c>
      <c r="D241" s="181" t="s">
        <v>162</v>
      </c>
      <c r="E241" s="182" t="s">
        <v>2166</v>
      </c>
      <c r="F241" s="183" t="s">
        <v>2167</v>
      </c>
      <c r="G241" s="184" t="s">
        <v>261</v>
      </c>
      <c r="H241" s="185">
        <v>17</v>
      </c>
      <c r="I241" s="186"/>
      <c r="J241" s="187">
        <f>ROUND(I241*H241,2)</f>
        <v>0</v>
      </c>
      <c r="K241" s="188"/>
      <c r="L241" s="39"/>
      <c r="M241" s="189" t="s">
        <v>1</v>
      </c>
      <c r="N241" s="190" t="s">
        <v>41</v>
      </c>
      <c r="O241" s="77"/>
      <c r="P241" s="191">
        <f>O241*H241</f>
        <v>0</v>
      </c>
      <c r="Q241" s="191">
        <v>0</v>
      </c>
      <c r="R241" s="191">
        <f>Q241*H241</f>
        <v>0</v>
      </c>
      <c r="S241" s="191">
        <v>0</v>
      </c>
      <c r="T241" s="192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93" t="s">
        <v>83</v>
      </c>
      <c r="AT241" s="193" t="s">
        <v>162</v>
      </c>
      <c r="AU241" s="193" t="s">
        <v>85</v>
      </c>
      <c r="AY241" s="19" t="s">
        <v>160</v>
      </c>
      <c r="BE241" s="194">
        <f>IF(N241="základní",J241,0)</f>
        <v>0</v>
      </c>
      <c r="BF241" s="194">
        <f>IF(N241="snížená",J241,0)</f>
        <v>0</v>
      </c>
      <c r="BG241" s="194">
        <f>IF(N241="zákl. přenesená",J241,0)</f>
        <v>0</v>
      </c>
      <c r="BH241" s="194">
        <f>IF(N241="sníž. přenesená",J241,0)</f>
        <v>0</v>
      </c>
      <c r="BI241" s="194">
        <f>IF(N241="nulová",J241,0)</f>
        <v>0</v>
      </c>
      <c r="BJ241" s="19" t="s">
        <v>83</v>
      </c>
      <c r="BK241" s="194">
        <f>ROUND(I241*H241,2)</f>
        <v>0</v>
      </c>
      <c r="BL241" s="19" t="s">
        <v>83</v>
      </c>
      <c r="BM241" s="193" t="s">
        <v>2168</v>
      </c>
    </row>
    <row r="242" s="2" customFormat="1" ht="16.5" customHeight="1">
      <c r="A242" s="38"/>
      <c r="B242" s="180"/>
      <c r="C242" s="181" t="s">
        <v>2169</v>
      </c>
      <c r="D242" s="181" t="s">
        <v>162</v>
      </c>
      <c r="E242" s="182" t="s">
        <v>2170</v>
      </c>
      <c r="F242" s="183" t="s">
        <v>2171</v>
      </c>
      <c r="G242" s="184" t="s">
        <v>261</v>
      </c>
      <c r="H242" s="185">
        <v>1</v>
      </c>
      <c r="I242" s="186"/>
      <c r="J242" s="187">
        <f>ROUND(I242*H242,2)</f>
        <v>0</v>
      </c>
      <c r="K242" s="188"/>
      <c r="L242" s="39"/>
      <c r="M242" s="189" t="s">
        <v>1</v>
      </c>
      <c r="N242" s="190" t="s">
        <v>41</v>
      </c>
      <c r="O242" s="77"/>
      <c r="P242" s="191">
        <f>O242*H242</f>
        <v>0</v>
      </c>
      <c r="Q242" s="191">
        <v>0</v>
      </c>
      <c r="R242" s="191">
        <f>Q242*H242</f>
        <v>0</v>
      </c>
      <c r="S242" s="191">
        <v>0</v>
      </c>
      <c r="T242" s="192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193" t="s">
        <v>1145</v>
      </c>
      <c r="AT242" s="193" t="s">
        <v>162</v>
      </c>
      <c r="AU242" s="193" t="s">
        <v>85</v>
      </c>
      <c r="AY242" s="19" t="s">
        <v>160</v>
      </c>
      <c r="BE242" s="194">
        <f>IF(N242="základní",J242,0)</f>
        <v>0</v>
      </c>
      <c r="BF242" s="194">
        <f>IF(N242="snížená",J242,0)</f>
        <v>0</v>
      </c>
      <c r="BG242" s="194">
        <f>IF(N242="zákl. přenesená",J242,0)</f>
        <v>0</v>
      </c>
      <c r="BH242" s="194">
        <f>IF(N242="sníž. přenesená",J242,0)</f>
        <v>0</v>
      </c>
      <c r="BI242" s="194">
        <f>IF(N242="nulová",J242,0)</f>
        <v>0</v>
      </c>
      <c r="BJ242" s="19" t="s">
        <v>83</v>
      </c>
      <c r="BK242" s="194">
        <f>ROUND(I242*H242,2)</f>
        <v>0</v>
      </c>
      <c r="BL242" s="19" t="s">
        <v>1145</v>
      </c>
      <c r="BM242" s="193" t="s">
        <v>2172</v>
      </c>
    </row>
    <row r="243" s="2" customFormat="1" ht="21.75" customHeight="1">
      <c r="A243" s="38"/>
      <c r="B243" s="180"/>
      <c r="C243" s="181" t="s">
        <v>1699</v>
      </c>
      <c r="D243" s="181" t="s">
        <v>162</v>
      </c>
      <c r="E243" s="182" t="s">
        <v>2173</v>
      </c>
      <c r="F243" s="183" t="s">
        <v>2174</v>
      </c>
      <c r="G243" s="184" t="s">
        <v>261</v>
      </c>
      <c r="H243" s="185">
        <v>1</v>
      </c>
      <c r="I243" s="186"/>
      <c r="J243" s="187">
        <f>ROUND(I243*H243,2)</f>
        <v>0</v>
      </c>
      <c r="K243" s="188"/>
      <c r="L243" s="39"/>
      <c r="M243" s="189" t="s">
        <v>1</v>
      </c>
      <c r="N243" s="190" t="s">
        <v>41</v>
      </c>
      <c r="O243" s="77"/>
      <c r="P243" s="191">
        <f>O243*H243</f>
        <v>0</v>
      </c>
      <c r="Q243" s="191">
        <v>0</v>
      </c>
      <c r="R243" s="191">
        <f>Q243*H243</f>
        <v>0</v>
      </c>
      <c r="S243" s="191">
        <v>0</v>
      </c>
      <c r="T243" s="192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193" t="s">
        <v>83</v>
      </c>
      <c r="AT243" s="193" t="s">
        <v>162</v>
      </c>
      <c r="AU243" s="193" t="s">
        <v>85</v>
      </c>
      <c r="AY243" s="19" t="s">
        <v>160</v>
      </c>
      <c r="BE243" s="194">
        <f>IF(N243="základní",J243,0)</f>
        <v>0</v>
      </c>
      <c r="BF243" s="194">
        <f>IF(N243="snížená",J243,0)</f>
        <v>0</v>
      </c>
      <c r="BG243" s="194">
        <f>IF(N243="zákl. přenesená",J243,0)</f>
        <v>0</v>
      </c>
      <c r="BH243" s="194">
        <f>IF(N243="sníž. přenesená",J243,0)</f>
        <v>0</v>
      </c>
      <c r="BI243" s="194">
        <f>IF(N243="nulová",J243,0)</f>
        <v>0</v>
      </c>
      <c r="BJ243" s="19" t="s">
        <v>83</v>
      </c>
      <c r="BK243" s="194">
        <f>ROUND(I243*H243,2)</f>
        <v>0</v>
      </c>
      <c r="BL243" s="19" t="s">
        <v>83</v>
      </c>
      <c r="BM243" s="193" t="s">
        <v>2175</v>
      </c>
    </row>
    <row r="244" s="12" customFormat="1" ht="22.8" customHeight="1">
      <c r="A244" s="12"/>
      <c r="B244" s="167"/>
      <c r="C244" s="12"/>
      <c r="D244" s="168" t="s">
        <v>75</v>
      </c>
      <c r="E244" s="178" t="s">
        <v>2176</v>
      </c>
      <c r="F244" s="178" t="s">
        <v>2177</v>
      </c>
      <c r="G244" s="12"/>
      <c r="H244" s="12"/>
      <c r="I244" s="170"/>
      <c r="J244" s="179">
        <f>BK244</f>
        <v>0</v>
      </c>
      <c r="K244" s="12"/>
      <c r="L244" s="167"/>
      <c r="M244" s="172"/>
      <c r="N244" s="173"/>
      <c r="O244" s="173"/>
      <c r="P244" s="174">
        <f>SUM(P245:P261)</f>
        <v>0</v>
      </c>
      <c r="Q244" s="173"/>
      <c r="R244" s="174">
        <f>SUM(R245:R261)</f>
        <v>1.365</v>
      </c>
      <c r="S244" s="173"/>
      <c r="T244" s="175">
        <f>SUM(T245:T261)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68" t="s">
        <v>185</v>
      </c>
      <c r="AT244" s="176" t="s">
        <v>75</v>
      </c>
      <c r="AU244" s="176" t="s">
        <v>83</v>
      </c>
      <c r="AY244" s="168" t="s">
        <v>160</v>
      </c>
      <c r="BK244" s="177">
        <f>SUM(BK245:BK261)</f>
        <v>0</v>
      </c>
    </row>
    <row r="245" s="2" customFormat="1" ht="24.15" customHeight="1">
      <c r="A245" s="38"/>
      <c r="B245" s="180"/>
      <c r="C245" s="181" t="s">
        <v>2178</v>
      </c>
      <c r="D245" s="181" t="s">
        <v>162</v>
      </c>
      <c r="E245" s="182" t="s">
        <v>2179</v>
      </c>
      <c r="F245" s="183" t="s">
        <v>2180</v>
      </c>
      <c r="G245" s="184" t="s">
        <v>1521</v>
      </c>
      <c r="H245" s="185">
        <v>14</v>
      </c>
      <c r="I245" s="186"/>
      <c r="J245" s="187">
        <f>ROUND(I245*H245,2)</f>
        <v>0</v>
      </c>
      <c r="K245" s="188"/>
      <c r="L245" s="39"/>
      <c r="M245" s="189" t="s">
        <v>1</v>
      </c>
      <c r="N245" s="190" t="s">
        <v>41</v>
      </c>
      <c r="O245" s="77"/>
      <c r="P245" s="191">
        <f>O245*H245</f>
        <v>0</v>
      </c>
      <c r="Q245" s="191">
        <v>0</v>
      </c>
      <c r="R245" s="191">
        <f>Q245*H245</f>
        <v>0</v>
      </c>
      <c r="S245" s="191">
        <v>0</v>
      </c>
      <c r="T245" s="192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193" t="s">
        <v>83</v>
      </c>
      <c r="AT245" s="193" t="s">
        <v>162</v>
      </c>
      <c r="AU245" s="193" t="s">
        <v>85</v>
      </c>
      <c r="AY245" s="19" t="s">
        <v>160</v>
      </c>
      <c r="BE245" s="194">
        <f>IF(N245="základní",J245,0)</f>
        <v>0</v>
      </c>
      <c r="BF245" s="194">
        <f>IF(N245="snížená",J245,0)</f>
        <v>0</v>
      </c>
      <c r="BG245" s="194">
        <f>IF(N245="zákl. přenesená",J245,0)</f>
        <v>0</v>
      </c>
      <c r="BH245" s="194">
        <f>IF(N245="sníž. přenesená",J245,0)</f>
        <v>0</v>
      </c>
      <c r="BI245" s="194">
        <f>IF(N245="nulová",J245,0)</f>
        <v>0</v>
      </c>
      <c r="BJ245" s="19" t="s">
        <v>83</v>
      </c>
      <c r="BK245" s="194">
        <f>ROUND(I245*H245,2)</f>
        <v>0</v>
      </c>
      <c r="BL245" s="19" t="s">
        <v>83</v>
      </c>
      <c r="BM245" s="193" t="s">
        <v>2181</v>
      </c>
    </row>
    <row r="246" s="2" customFormat="1" ht="24.15" customHeight="1">
      <c r="A246" s="38"/>
      <c r="B246" s="180"/>
      <c r="C246" s="181" t="s">
        <v>1704</v>
      </c>
      <c r="D246" s="181" t="s">
        <v>162</v>
      </c>
      <c r="E246" s="182" t="s">
        <v>2182</v>
      </c>
      <c r="F246" s="183" t="s">
        <v>2183</v>
      </c>
      <c r="G246" s="184" t="s">
        <v>294</v>
      </c>
      <c r="H246" s="185">
        <v>280</v>
      </c>
      <c r="I246" s="186"/>
      <c r="J246" s="187">
        <f>ROUND(I246*H246,2)</f>
        <v>0</v>
      </c>
      <c r="K246" s="188"/>
      <c r="L246" s="39"/>
      <c r="M246" s="189" t="s">
        <v>1</v>
      </c>
      <c r="N246" s="190" t="s">
        <v>41</v>
      </c>
      <c r="O246" s="77"/>
      <c r="P246" s="191">
        <f>O246*H246</f>
        <v>0</v>
      </c>
      <c r="Q246" s="191">
        <v>0</v>
      </c>
      <c r="R246" s="191">
        <f>Q246*H246</f>
        <v>0</v>
      </c>
      <c r="S246" s="191">
        <v>0</v>
      </c>
      <c r="T246" s="192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193" t="s">
        <v>83</v>
      </c>
      <c r="AT246" s="193" t="s">
        <v>162</v>
      </c>
      <c r="AU246" s="193" t="s">
        <v>85</v>
      </c>
      <c r="AY246" s="19" t="s">
        <v>160</v>
      </c>
      <c r="BE246" s="194">
        <f>IF(N246="základní",J246,0)</f>
        <v>0</v>
      </c>
      <c r="BF246" s="194">
        <f>IF(N246="snížená",J246,0)</f>
        <v>0</v>
      </c>
      <c r="BG246" s="194">
        <f>IF(N246="zákl. přenesená",J246,0)</f>
        <v>0</v>
      </c>
      <c r="BH246" s="194">
        <f>IF(N246="sníž. přenesená",J246,0)</f>
        <v>0</v>
      </c>
      <c r="BI246" s="194">
        <f>IF(N246="nulová",J246,0)</f>
        <v>0</v>
      </c>
      <c r="BJ246" s="19" t="s">
        <v>83</v>
      </c>
      <c r="BK246" s="194">
        <f>ROUND(I246*H246,2)</f>
        <v>0</v>
      </c>
      <c r="BL246" s="19" t="s">
        <v>83</v>
      </c>
      <c r="BM246" s="193" t="s">
        <v>2184</v>
      </c>
    </row>
    <row r="247" s="2" customFormat="1" ht="16.5" customHeight="1">
      <c r="A247" s="38"/>
      <c r="B247" s="180"/>
      <c r="C247" s="227" t="s">
        <v>2185</v>
      </c>
      <c r="D247" s="227" t="s">
        <v>329</v>
      </c>
      <c r="E247" s="228" t="s">
        <v>1978</v>
      </c>
      <c r="F247" s="229" t="s">
        <v>1979</v>
      </c>
      <c r="G247" s="230" t="s">
        <v>261</v>
      </c>
      <c r="H247" s="231">
        <v>33</v>
      </c>
      <c r="I247" s="232"/>
      <c r="J247" s="233">
        <f>ROUND(I247*H247,2)</f>
        <v>0</v>
      </c>
      <c r="K247" s="234"/>
      <c r="L247" s="235"/>
      <c r="M247" s="236" t="s">
        <v>1</v>
      </c>
      <c r="N247" s="237" t="s">
        <v>41</v>
      </c>
      <c r="O247" s="77"/>
      <c r="P247" s="191">
        <f>O247*H247</f>
        <v>0</v>
      </c>
      <c r="Q247" s="191">
        <v>0</v>
      </c>
      <c r="R247" s="191">
        <f>Q247*H247</f>
        <v>0</v>
      </c>
      <c r="S247" s="191">
        <v>0</v>
      </c>
      <c r="T247" s="192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193" t="s">
        <v>421</v>
      </c>
      <c r="AT247" s="193" t="s">
        <v>329</v>
      </c>
      <c r="AU247" s="193" t="s">
        <v>85</v>
      </c>
      <c r="AY247" s="19" t="s">
        <v>160</v>
      </c>
      <c r="BE247" s="194">
        <f>IF(N247="základní",J247,0)</f>
        <v>0</v>
      </c>
      <c r="BF247" s="194">
        <f>IF(N247="snížená",J247,0)</f>
        <v>0</v>
      </c>
      <c r="BG247" s="194">
        <f>IF(N247="zákl. přenesená",J247,0)</f>
        <v>0</v>
      </c>
      <c r="BH247" s="194">
        <f>IF(N247="sníž. přenesená",J247,0)</f>
        <v>0</v>
      </c>
      <c r="BI247" s="194">
        <f>IF(N247="nulová",J247,0)</f>
        <v>0</v>
      </c>
      <c r="BJ247" s="19" t="s">
        <v>83</v>
      </c>
      <c r="BK247" s="194">
        <f>ROUND(I247*H247,2)</f>
        <v>0</v>
      </c>
      <c r="BL247" s="19" t="s">
        <v>1145</v>
      </c>
      <c r="BM247" s="193" t="s">
        <v>2186</v>
      </c>
    </row>
    <row r="248" s="2" customFormat="1" ht="24.15" customHeight="1">
      <c r="A248" s="38"/>
      <c r="B248" s="180"/>
      <c r="C248" s="181" t="s">
        <v>1707</v>
      </c>
      <c r="D248" s="181" t="s">
        <v>162</v>
      </c>
      <c r="E248" s="182" t="s">
        <v>1584</v>
      </c>
      <c r="F248" s="183" t="s">
        <v>1585</v>
      </c>
      <c r="G248" s="184" t="s">
        <v>261</v>
      </c>
      <c r="H248" s="185">
        <v>33</v>
      </c>
      <c r="I248" s="186"/>
      <c r="J248" s="187">
        <f>ROUND(I248*H248,2)</f>
        <v>0</v>
      </c>
      <c r="K248" s="188"/>
      <c r="L248" s="39"/>
      <c r="M248" s="189" t="s">
        <v>1</v>
      </c>
      <c r="N248" s="190" t="s">
        <v>41</v>
      </c>
      <c r="O248" s="77"/>
      <c r="P248" s="191">
        <f>O248*H248</f>
        <v>0</v>
      </c>
      <c r="Q248" s="191">
        <v>0</v>
      </c>
      <c r="R248" s="191">
        <f>Q248*H248</f>
        <v>0</v>
      </c>
      <c r="S248" s="191">
        <v>0</v>
      </c>
      <c r="T248" s="192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193" t="s">
        <v>83</v>
      </c>
      <c r="AT248" s="193" t="s">
        <v>162</v>
      </c>
      <c r="AU248" s="193" t="s">
        <v>85</v>
      </c>
      <c r="AY248" s="19" t="s">
        <v>160</v>
      </c>
      <c r="BE248" s="194">
        <f>IF(N248="základní",J248,0)</f>
        <v>0</v>
      </c>
      <c r="BF248" s="194">
        <f>IF(N248="snížená",J248,0)</f>
        <v>0</v>
      </c>
      <c r="BG248" s="194">
        <f>IF(N248="zákl. přenesená",J248,0)</f>
        <v>0</v>
      </c>
      <c r="BH248" s="194">
        <f>IF(N248="sníž. přenesená",J248,0)</f>
        <v>0</v>
      </c>
      <c r="BI248" s="194">
        <f>IF(N248="nulová",J248,0)</f>
        <v>0</v>
      </c>
      <c r="BJ248" s="19" t="s">
        <v>83</v>
      </c>
      <c r="BK248" s="194">
        <f>ROUND(I248*H248,2)</f>
        <v>0</v>
      </c>
      <c r="BL248" s="19" t="s">
        <v>83</v>
      </c>
      <c r="BM248" s="193" t="s">
        <v>2187</v>
      </c>
    </row>
    <row r="249" s="2" customFormat="1" ht="21.75" customHeight="1">
      <c r="A249" s="38"/>
      <c r="B249" s="180"/>
      <c r="C249" s="227" t="s">
        <v>2188</v>
      </c>
      <c r="D249" s="227" t="s">
        <v>329</v>
      </c>
      <c r="E249" s="228" t="s">
        <v>2189</v>
      </c>
      <c r="F249" s="229" t="s">
        <v>2190</v>
      </c>
      <c r="G249" s="230" t="s">
        <v>261</v>
      </c>
      <c r="H249" s="231">
        <v>15</v>
      </c>
      <c r="I249" s="232"/>
      <c r="J249" s="233">
        <f>ROUND(I249*H249,2)</f>
        <v>0</v>
      </c>
      <c r="K249" s="234"/>
      <c r="L249" s="235"/>
      <c r="M249" s="236" t="s">
        <v>1</v>
      </c>
      <c r="N249" s="237" t="s">
        <v>41</v>
      </c>
      <c r="O249" s="77"/>
      <c r="P249" s="191">
        <f>O249*H249</f>
        <v>0</v>
      </c>
      <c r="Q249" s="191">
        <v>0</v>
      </c>
      <c r="R249" s="191">
        <f>Q249*H249</f>
        <v>0</v>
      </c>
      <c r="S249" s="191">
        <v>0</v>
      </c>
      <c r="T249" s="192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193" t="s">
        <v>85</v>
      </c>
      <c r="AT249" s="193" t="s">
        <v>329</v>
      </c>
      <c r="AU249" s="193" t="s">
        <v>85</v>
      </c>
      <c r="AY249" s="19" t="s">
        <v>160</v>
      </c>
      <c r="BE249" s="194">
        <f>IF(N249="základní",J249,0)</f>
        <v>0</v>
      </c>
      <c r="BF249" s="194">
        <f>IF(N249="snížená",J249,0)</f>
        <v>0</v>
      </c>
      <c r="BG249" s="194">
        <f>IF(N249="zákl. přenesená",J249,0)</f>
        <v>0</v>
      </c>
      <c r="BH249" s="194">
        <f>IF(N249="sníž. přenesená",J249,0)</f>
        <v>0</v>
      </c>
      <c r="BI249" s="194">
        <f>IF(N249="nulová",J249,0)</f>
        <v>0</v>
      </c>
      <c r="BJ249" s="19" t="s">
        <v>83</v>
      </c>
      <c r="BK249" s="194">
        <f>ROUND(I249*H249,2)</f>
        <v>0</v>
      </c>
      <c r="BL249" s="19" t="s">
        <v>83</v>
      </c>
      <c r="BM249" s="193" t="s">
        <v>2191</v>
      </c>
    </row>
    <row r="250" s="2" customFormat="1" ht="16.5" customHeight="1">
      <c r="A250" s="38"/>
      <c r="B250" s="180"/>
      <c r="C250" s="181" t="s">
        <v>1710</v>
      </c>
      <c r="D250" s="181" t="s">
        <v>162</v>
      </c>
      <c r="E250" s="182" t="s">
        <v>2192</v>
      </c>
      <c r="F250" s="183" t="s">
        <v>2193</v>
      </c>
      <c r="G250" s="184" t="s">
        <v>261</v>
      </c>
      <c r="H250" s="185">
        <v>15</v>
      </c>
      <c r="I250" s="186"/>
      <c r="J250" s="187">
        <f>ROUND(I250*H250,2)</f>
        <v>0</v>
      </c>
      <c r="K250" s="188"/>
      <c r="L250" s="39"/>
      <c r="M250" s="189" t="s">
        <v>1</v>
      </c>
      <c r="N250" s="190" t="s">
        <v>41</v>
      </c>
      <c r="O250" s="77"/>
      <c r="P250" s="191">
        <f>O250*H250</f>
        <v>0</v>
      </c>
      <c r="Q250" s="191">
        <v>0</v>
      </c>
      <c r="R250" s="191">
        <f>Q250*H250</f>
        <v>0</v>
      </c>
      <c r="S250" s="191">
        <v>0</v>
      </c>
      <c r="T250" s="192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193" t="s">
        <v>83</v>
      </c>
      <c r="AT250" s="193" t="s">
        <v>162</v>
      </c>
      <c r="AU250" s="193" t="s">
        <v>85</v>
      </c>
      <c r="AY250" s="19" t="s">
        <v>160</v>
      </c>
      <c r="BE250" s="194">
        <f>IF(N250="základní",J250,0)</f>
        <v>0</v>
      </c>
      <c r="BF250" s="194">
        <f>IF(N250="snížená",J250,0)</f>
        <v>0</v>
      </c>
      <c r="BG250" s="194">
        <f>IF(N250="zákl. přenesená",J250,0)</f>
        <v>0</v>
      </c>
      <c r="BH250" s="194">
        <f>IF(N250="sníž. přenesená",J250,0)</f>
        <v>0</v>
      </c>
      <c r="BI250" s="194">
        <f>IF(N250="nulová",J250,0)</f>
        <v>0</v>
      </c>
      <c r="BJ250" s="19" t="s">
        <v>83</v>
      </c>
      <c r="BK250" s="194">
        <f>ROUND(I250*H250,2)</f>
        <v>0</v>
      </c>
      <c r="BL250" s="19" t="s">
        <v>83</v>
      </c>
      <c r="BM250" s="193" t="s">
        <v>2194</v>
      </c>
    </row>
    <row r="251" s="2" customFormat="1" ht="24.15" customHeight="1">
      <c r="A251" s="38"/>
      <c r="B251" s="180"/>
      <c r="C251" s="181" t="s">
        <v>2195</v>
      </c>
      <c r="D251" s="181" t="s">
        <v>162</v>
      </c>
      <c r="E251" s="182" t="s">
        <v>1586</v>
      </c>
      <c r="F251" s="183" t="s">
        <v>1587</v>
      </c>
      <c r="G251" s="184" t="s">
        <v>261</v>
      </c>
      <c r="H251" s="185">
        <v>45</v>
      </c>
      <c r="I251" s="186"/>
      <c r="J251" s="187">
        <f>ROUND(I251*H251,2)</f>
        <v>0</v>
      </c>
      <c r="K251" s="188"/>
      <c r="L251" s="39"/>
      <c r="M251" s="189" t="s">
        <v>1</v>
      </c>
      <c r="N251" s="190" t="s">
        <v>41</v>
      </c>
      <c r="O251" s="77"/>
      <c r="P251" s="191">
        <f>O251*H251</f>
        <v>0</v>
      </c>
      <c r="Q251" s="191">
        <v>0</v>
      </c>
      <c r="R251" s="191">
        <f>Q251*H251</f>
        <v>0</v>
      </c>
      <c r="S251" s="191">
        <v>0</v>
      </c>
      <c r="T251" s="192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193" t="s">
        <v>1145</v>
      </c>
      <c r="AT251" s="193" t="s">
        <v>162</v>
      </c>
      <c r="AU251" s="193" t="s">
        <v>85</v>
      </c>
      <c r="AY251" s="19" t="s">
        <v>160</v>
      </c>
      <c r="BE251" s="194">
        <f>IF(N251="základní",J251,0)</f>
        <v>0</v>
      </c>
      <c r="BF251" s="194">
        <f>IF(N251="snížená",J251,0)</f>
        <v>0</v>
      </c>
      <c r="BG251" s="194">
        <f>IF(N251="zákl. přenesená",J251,0)</f>
        <v>0</v>
      </c>
      <c r="BH251" s="194">
        <f>IF(N251="sníž. přenesená",J251,0)</f>
        <v>0</v>
      </c>
      <c r="BI251" s="194">
        <f>IF(N251="nulová",J251,0)</f>
        <v>0</v>
      </c>
      <c r="BJ251" s="19" t="s">
        <v>83</v>
      </c>
      <c r="BK251" s="194">
        <f>ROUND(I251*H251,2)</f>
        <v>0</v>
      </c>
      <c r="BL251" s="19" t="s">
        <v>1145</v>
      </c>
      <c r="BM251" s="193" t="s">
        <v>2196</v>
      </c>
    </row>
    <row r="252" s="2" customFormat="1" ht="44.25" customHeight="1">
      <c r="A252" s="38"/>
      <c r="B252" s="180"/>
      <c r="C252" s="227" t="s">
        <v>1713</v>
      </c>
      <c r="D252" s="227" t="s">
        <v>329</v>
      </c>
      <c r="E252" s="228" t="s">
        <v>1592</v>
      </c>
      <c r="F252" s="229" t="s">
        <v>1593</v>
      </c>
      <c r="G252" s="230" t="s">
        <v>294</v>
      </c>
      <c r="H252" s="231">
        <v>780</v>
      </c>
      <c r="I252" s="232"/>
      <c r="J252" s="233">
        <f>ROUND(I252*H252,2)</f>
        <v>0</v>
      </c>
      <c r="K252" s="234"/>
      <c r="L252" s="235"/>
      <c r="M252" s="236" t="s">
        <v>1</v>
      </c>
      <c r="N252" s="237" t="s">
        <v>41</v>
      </c>
      <c r="O252" s="77"/>
      <c r="P252" s="191">
        <f>O252*H252</f>
        <v>0</v>
      </c>
      <c r="Q252" s="191">
        <v>0.00175</v>
      </c>
      <c r="R252" s="191">
        <f>Q252*H252</f>
        <v>1.365</v>
      </c>
      <c r="S252" s="191">
        <v>0</v>
      </c>
      <c r="T252" s="192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193" t="s">
        <v>1169</v>
      </c>
      <c r="AT252" s="193" t="s">
        <v>329</v>
      </c>
      <c r="AU252" s="193" t="s">
        <v>85</v>
      </c>
      <c r="AY252" s="19" t="s">
        <v>160</v>
      </c>
      <c r="BE252" s="194">
        <f>IF(N252="základní",J252,0)</f>
        <v>0</v>
      </c>
      <c r="BF252" s="194">
        <f>IF(N252="snížená",J252,0)</f>
        <v>0</v>
      </c>
      <c r="BG252" s="194">
        <f>IF(N252="zákl. přenesená",J252,0)</f>
        <v>0</v>
      </c>
      <c r="BH252" s="194">
        <f>IF(N252="sníž. přenesená",J252,0)</f>
        <v>0</v>
      </c>
      <c r="BI252" s="194">
        <f>IF(N252="nulová",J252,0)</f>
        <v>0</v>
      </c>
      <c r="BJ252" s="19" t="s">
        <v>83</v>
      </c>
      <c r="BK252" s="194">
        <f>ROUND(I252*H252,2)</f>
        <v>0</v>
      </c>
      <c r="BL252" s="19" t="s">
        <v>1169</v>
      </c>
      <c r="BM252" s="193" t="s">
        <v>2197</v>
      </c>
    </row>
    <row r="253" s="2" customFormat="1" ht="49.05" customHeight="1">
      <c r="A253" s="38"/>
      <c r="B253" s="180"/>
      <c r="C253" s="181" t="s">
        <v>2198</v>
      </c>
      <c r="D253" s="181" t="s">
        <v>162</v>
      </c>
      <c r="E253" s="182" t="s">
        <v>1588</v>
      </c>
      <c r="F253" s="183" t="s">
        <v>1589</v>
      </c>
      <c r="G253" s="184" t="s">
        <v>294</v>
      </c>
      <c r="H253" s="185">
        <v>780</v>
      </c>
      <c r="I253" s="186"/>
      <c r="J253" s="187">
        <f>ROUND(I253*H253,2)</f>
        <v>0</v>
      </c>
      <c r="K253" s="188"/>
      <c r="L253" s="39"/>
      <c r="M253" s="189" t="s">
        <v>1</v>
      </c>
      <c r="N253" s="190" t="s">
        <v>41</v>
      </c>
      <c r="O253" s="77"/>
      <c r="P253" s="191">
        <f>O253*H253</f>
        <v>0</v>
      </c>
      <c r="Q253" s="191">
        <v>0</v>
      </c>
      <c r="R253" s="191">
        <f>Q253*H253</f>
        <v>0</v>
      </c>
      <c r="S253" s="191">
        <v>0</v>
      </c>
      <c r="T253" s="192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193" t="s">
        <v>83</v>
      </c>
      <c r="AT253" s="193" t="s">
        <v>162</v>
      </c>
      <c r="AU253" s="193" t="s">
        <v>85</v>
      </c>
      <c r="AY253" s="19" t="s">
        <v>160</v>
      </c>
      <c r="BE253" s="194">
        <f>IF(N253="základní",J253,0)</f>
        <v>0</v>
      </c>
      <c r="BF253" s="194">
        <f>IF(N253="snížená",J253,0)</f>
        <v>0</v>
      </c>
      <c r="BG253" s="194">
        <f>IF(N253="zákl. přenesená",J253,0)</f>
        <v>0</v>
      </c>
      <c r="BH253" s="194">
        <f>IF(N253="sníž. přenesená",J253,0)</f>
        <v>0</v>
      </c>
      <c r="BI253" s="194">
        <f>IF(N253="nulová",J253,0)</f>
        <v>0</v>
      </c>
      <c r="BJ253" s="19" t="s">
        <v>83</v>
      </c>
      <c r="BK253" s="194">
        <f>ROUND(I253*H253,2)</f>
        <v>0</v>
      </c>
      <c r="BL253" s="19" t="s">
        <v>83</v>
      </c>
      <c r="BM253" s="193" t="s">
        <v>2199</v>
      </c>
    </row>
    <row r="254" s="2" customFormat="1" ht="21.75" customHeight="1">
      <c r="A254" s="38"/>
      <c r="B254" s="180"/>
      <c r="C254" s="181" t="s">
        <v>1716</v>
      </c>
      <c r="D254" s="181" t="s">
        <v>162</v>
      </c>
      <c r="E254" s="182" t="s">
        <v>1985</v>
      </c>
      <c r="F254" s="183" t="s">
        <v>1986</v>
      </c>
      <c r="G254" s="184" t="s">
        <v>261</v>
      </c>
      <c r="H254" s="185">
        <v>11</v>
      </c>
      <c r="I254" s="186"/>
      <c r="J254" s="187">
        <f>ROUND(I254*H254,2)</f>
        <v>0</v>
      </c>
      <c r="K254" s="188"/>
      <c r="L254" s="39"/>
      <c r="M254" s="189" t="s">
        <v>1</v>
      </c>
      <c r="N254" s="190" t="s">
        <v>41</v>
      </c>
      <c r="O254" s="77"/>
      <c r="P254" s="191">
        <f>O254*H254</f>
        <v>0</v>
      </c>
      <c r="Q254" s="191">
        <v>0</v>
      </c>
      <c r="R254" s="191">
        <f>Q254*H254</f>
        <v>0</v>
      </c>
      <c r="S254" s="191">
        <v>0</v>
      </c>
      <c r="T254" s="192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193" t="s">
        <v>83</v>
      </c>
      <c r="AT254" s="193" t="s">
        <v>162</v>
      </c>
      <c r="AU254" s="193" t="s">
        <v>85</v>
      </c>
      <c r="AY254" s="19" t="s">
        <v>160</v>
      </c>
      <c r="BE254" s="194">
        <f>IF(N254="základní",J254,0)</f>
        <v>0</v>
      </c>
      <c r="BF254" s="194">
        <f>IF(N254="snížená",J254,0)</f>
        <v>0</v>
      </c>
      <c r="BG254" s="194">
        <f>IF(N254="zákl. přenesená",J254,0)</f>
        <v>0</v>
      </c>
      <c r="BH254" s="194">
        <f>IF(N254="sníž. přenesená",J254,0)</f>
        <v>0</v>
      </c>
      <c r="BI254" s="194">
        <f>IF(N254="nulová",J254,0)</f>
        <v>0</v>
      </c>
      <c r="BJ254" s="19" t="s">
        <v>83</v>
      </c>
      <c r="BK254" s="194">
        <f>ROUND(I254*H254,2)</f>
        <v>0</v>
      </c>
      <c r="BL254" s="19" t="s">
        <v>83</v>
      </c>
      <c r="BM254" s="193" t="s">
        <v>2200</v>
      </c>
    </row>
    <row r="255" s="2" customFormat="1" ht="16.5" customHeight="1">
      <c r="A255" s="38"/>
      <c r="B255" s="180"/>
      <c r="C255" s="227" t="s">
        <v>2201</v>
      </c>
      <c r="D255" s="227" t="s">
        <v>329</v>
      </c>
      <c r="E255" s="228" t="s">
        <v>1988</v>
      </c>
      <c r="F255" s="229" t="s">
        <v>1989</v>
      </c>
      <c r="G255" s="230" t="s">
        <v>261</v>
      </c>
      <c r="H255" s="231">
        <v>44</v>
      </c>
      <c r="I255" s="232"/>
      <c r="J255" s="233">
        <f>ROUND(I255*H255,2)</f>
        <v>0</v>
      </c>
      <c r="K255" s="234"/>
      <c r="L255" s="235"/>
      <c r="M255" s="236" t="s">
        <v>1</v>
      </c>
      <c r="N255" s="237" t="s">
        <v>41</v>
      </c>
      <c r="O255" s="77"/>
      <c r="P255" s="191">
        <f>O255*H255</f>
        <v>0</v>
      </c>
      <c r="Q255" s="191">
        <v>0</v>
      </c>
      <c r="R255" s="191">
        <f>Q255*H255</f>
        <v>0</v>
      </c>
      <c r="S255" s="191">
        <v>0</v>
      </c>
      <c r="T255" s="192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193" t="s">
        <v>85</v>
      </c>
      <c r="AT255" s="193" t="s">
        <v>329</v>
      </c>
      <c r="AU255" s="193" t="s">
        <v>85</v>
      </c>
      <c r="AY255" s="19" t="s">
        <v>160</v>
      </c>
      <c r="BE255" s="194">
        <f>IF(N255="základní",J255,0)</f>
        <v>0</v>
      </c>
      <c r="BF255" s="194">
        <f>IF(N255="snížená",J255,0)</f>
        <v>0</v>
      </c>
      <c r="BG255" s="194">
        <f>IF(N255="zákl. přenesená",J255,0)</f>
        <v>0</v>
      </c>
      <c r="BH255" s="194">
        <f>IF(N255="sníž. přenesená",J255,0)</f>
        <v>0</v>
      </c>
      <c r="BI255" s="194">
        <f>IF(N255="nulová",J255,0)</f>
        <v>0</v>
      </c>
      <c r="BJ255" s="19" t="s">
        <v>83</v>
      </c>
      <c r="BK255" s="194">
        <f>ROUND(I255*H255,2)</f>
        <v>0</v>
      </c>
      <c r="BL255" s="19" t="s">
        <v>83</v>
      </c>
      <c r="BM255" s="193" t="s">
        <v>2202</v>
      </c>
    </row>
    <row r="256" s="2" customFormat="1" ht="16.5" customHeight="1">
      <c r="A256" s="38"/>
      <c r="B256" s="180"/>
      <c r="C256" s="181" t="s">
        <v>1719</v>
      </c>
      <c r="D256" s="181" t="s">
        <v>162</v>
      </c>
      <c r="E256" s="182" t="s">
        <v>1991</v>
      </c>
      <c r="F256" s="183" t="s">
        <v>1992</v>
      </c>
      <c r="G256" s="184" t="s">
        <v>261</v>
      </c>
      <c r="H256" s="185">
        <v>44</v>
      </c>
      <c r="I256" s="186"/>
      <c r="J256" s="187">
        <f>ROUND(I256*H256,2)</f>
        <v>0</v>
      </c>
      <c r="K256" s="188"/>
      <c r="L256" s="39"/>
      <c r="M256" s="189" t="s">
        <v>1</v>
      </c>
      <c r="N256" s="190" t="s">
        <v>41</v>
      </c>
      <c r="O256" s="77"/>
      <c r="P256" s="191">
        <f>O256*H256</f>
        <v>0</v>
      </c>
      <c r="Q256" s="191">
        <v>0</v>
      </c>
      <c r="R256" s="191">
        <f>Q256*H256</f>
        <v>0</v>
      </c>
      <c r="S256" s="191">
        <v>0</v>
      </c>
      <c r="T256" s="192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193" t="s">
        <v>83</v>
      </c>
      <c r="AT256" s="193" t="s">
        <v>162</v>
      </c>
      <c r="AU256" s="193" t="s">
        <v>85</v>
      </c>
      <c r="AY256" s="19" t="s">
        <v>160</v>
      </c>
      <c r="BE256" s="194">
        <f>IF(N256="základní",J256,0)</f>
        <v>0</v>
      </c>
      <c r="BF256" s="194">
        <f>IF(N256="snížená",J256,0)</f>
        <v>0</v>
      </c>
      <c r="BG256" s="194">
        <f>IF(N256="zákl. přenesená",J256,0)</f>
        <v>0</v>
      </c>
      <c r="BH256" s="194">
        <f>IF(N256="sníž. přenesená",J256,0)</f>
        <v>0</v>
      </c>
      <c r="BI256" s="194">
        <f>IF(N256="nulová",J256,0)</f>
        <v>0</v>
      </c>
      <c r="BJ256" s="19" t="s">
        <v>83</v>
      </c>
      <c r="BK256" s="194">
        <f>ROUND(I256*H256,2)</f>
        <v>0</v>
      </c>
      <c r="BL256" s="19" t="s">
        <v>83</v>
      </c>
      <c r="BM256" s="193" t="s">
        <v>2203</v>
      </c>
    </row>
    <row r="257" s="2" customFormat="1" ht="16.5" customHeight="1">
      <c r="A257" s="38"/>
      <c r="B257" s="180"/>
      <c r="C257" s="227" t="s">
        <v>2204</v>
      </c>
      <c r="D257" s="227" t="s">
        <v>329</v>
      </c>
      <c r="E257" s="228" t="s">
        <v>2205</v>
      </c>
      <c r="F257" s="229" t="s">
        <v>2206</v>
      </c>
      <c r="G257" s="230" t="s">
        <v>261</v>
      </c>
      <c r="H257" s="231">
        <v>160</v>
      </c>
      <c r="I257" s="232"/>
      <c r="J257" s="233">
        <f>ROUND(I257*H257,2)</f>
        <v>0</v>
      </c>
      <c r="K257" s="234"/>
      <c r="L257" s="235"/>
      <c r="M257" s="236" t="s">
        <v>1</v>
      </c>
      <c r="N257" s="237" t="s">
        <v>41</v>
      </c>
      <c r="O257" s="77"/>
      <c r="P257" s="191">
        <f>O257*H257</f>
        <v>0</v>
      </c>
      <c r="Q257" s="191">
        <v>0</v>
      </c>
      <c r="R257" s="191">
        <f>Q257*H257</f>
        <v>0</v>
      </c>
      <c r="S257" s="191">
        <v>0</v>
      </c>
      <c r="T257" s="192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93" t="s">
        <v>421</v>
      </c>
      <c r="AT257" s="193" t="s">
        <v>329</v>
      </c>
      <c r="AU257" s="193" t="s">
        <v>85</v>
      </c>
      <c r="AY257" s="19" t="s">
        <v>160</v>
      </c>
      <c r="BE257" s="194">
        <f>IF(N257="základní",J257,0)</f>
        <v>0</v>
      </c>
      <c r="BF257" s="194">
        <f>IF(N257="snížená",J257,0)</f>
        <v>0</v>
      </c>
      <c r="BG257" s="194">
        <f>IF(N257="zákl. přenesená",J257,0)</f>
        <v>0</v>
      </c>
      <c r="BH257" s="194">
        <f>IF(N257="sníž. přenesená",J257,0)</f>
        <v>0</v>
      </c>
      <c r="BI257" s="194">
        <f>IF(N257="nulová",J257,0)</f>
        <v>0</v>
      </c>
      <c r="BJ257" s="19" t="s">
        <v>83</v>
      </c>
      <c r="BK257" s="194">
        <f>ROUND(I257*H257,2)</f>
        <v>0</v>
      </c>
      <c r="BL257" s="19" t="s">
        <v>1145</v>
      </c>
      <c r="BM257" s="193" t="s">
        <v>2207</v>
      </c>
    </row>
    <row r="258" s="2" customFormat="1" ht="16.5" customHeight="1">
      <c r="A258" s="38"/>
      <c r="B258" s="180"/>
      <c r="C258" s="181" t="s">
        <v>1723</v>
      </c>
      <c r="D258" s="181" t="s">
        <v>162</v>
      </c>
      <c r="E258" s="182" t="s">
        <v>2208</v>
      </c>
      <c r="F258" s="183" t="s">
        <v>2209</v>
      </c>
      <c r="G258" s="184" t="s">
        <v>261</v>
      </c>
      <c r="H258" s="185">
        <v>160</v>
      </c>
      <c r="I258" s="186"/>
      <c r="J258" s="187">
        <f>ROUND(I258*H258,2)</f>
        <v>0</v>
      </c>
      <c r="K258" s="188"/>
      <c r="L258" s="39"/>
      <c r="M258" s="189" t="s">
        <v>1</v>
      </c>
      <c r="N258" s="190" t="s">
        <v>41</v>
      </c>
      <c r="O258" s="77"/>
      <c r="P258" s="191">
        <f>O258*H258</f>
        <v>0</v>
      </c>
      <c r="Q258" s="191">
        <v>0</v>
      </c>
      <c r="R258" s="191">
        <f>Q258*H258</f>
        <v>0</v>
      </c>
      <c r="S258" s="191">
        <v>0</v>
      </c>
      <c r="T258" s="192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193" t="s">
        <v>1145</v>
      </c>
      <c r="AT258" s="193" t="s">
        <v>162</v>
      </c>
      <c r="AU258" s="193" t="s">
        <v>85</v>
      </c>
      <c r="AY258" s="19" t="s">
        <v>160</v>
      </c>
      <c r="BE258" s="194">
        <f>IF(N258="základní",J258,0)</f>
        <v>0</v>
      </c>
      <c r="BF258" s="194">
        <f>IF(N258="snížená",J258,0)</f>
        <v>0</v>
      </c>
      <c r="BG258" s="194">
        <f>IF(N258="zákl. přenesená",J258,0)</f>
        <v>0</v>
      </c>
      <c r="BH258" s="194">
        <f>IF(N258="sníž. přenesená",J258,0)</f>
        <v>0</v>
      </c>
      <c r="BI258" s="194">
        <f>IF(N258="nulová",J258,0)</f>
        <v>0</v>
      </c>
      <c r="BJ258" s="19" t="s">
        <v>83</v>
      </c>
      <c r="BK258" s="194">
        <f>ROUND(I258*H258,2)</f>
        <v>0</v>
      </c>
      <c r="BL258" s="19" t="s">
        <v>1145</v>
      </c>
      <c r="BM258" s="193" t="s">
        <v>2210</v>
      </c>
    </row>
    <row r="259" s="2" customFormat="1" ht="16.5" customHeight="1">
      <c r="A259" s="38"/>
      <c r="B259" s="180"/>
      <c r="C259" s="181" t="s">
        <v>2211</v>
      </c>
      <c r="D259" s="181" t="s">
        <v>162</v>
      </c>
      <c r="E259" s="182" t="s">
        <v>2212</v>
      </c>
      <c r="F259" s="183" t="s">
        <v>2213</v>
      </c>
      <c r="G259" s="184" t="s">
        <v>261</v>
      </c>
      <c r="H259" s="185">
        <v>33</v>
      </c>
      <c r="I259" s="186"/>
      <c r="J259" s="187">
        <f>ROUND(I259*H259,2)</f>
        <v>0</v>
      </c>
      <c r="K259" s="188"/>
      <c r="L259" s="39"/>
      <c r="M259" s="189" t="s">
        <v>1</v>
      </c>
      <c r="N259" s="190" t="s">
        <v>41</v>
      </c>
      <c r="O259" s="77"/>
      <c r="P259" s="191">
        <f>O259*H259</f>
        <v>0</v>
      </c>
      <c r="Q259" s="191">
        <v>0</v>
      </c>
      <c r="R259" s="191">
        <f>Q259*H259</f>
        <v>0</v>
      </c>
      <c r="S259" s="191">
        <v>0</v>
      </c>
      <c r="T259" s="192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93" t="s">
        <v>1145</v>
      </c>
      <c r="AT259" s="193" t="s">
        <v>162</v>
      </c>
      <c r="AU259" s="193" t="s">
        <v>85</v>
      </c>
      <c r="AY259" s="19" t="s">
        <v>160</v>
      </c>
      <c r="BE259" s="194">
        <f>IF(N259="základní",J259,0)</f>
        <v>0</v>
      </c>
      <c r="BF259" s="194">
        <f>IF(N259="snížená",J259,0)</f>
        <v>0</v>
      </c>
      <c r="BG259" s="194">
        <f>IF(N259="zákl. přenesená",J259,0)</f>
        <v>0</v>
      </c>
      <c r="BH259" s="194">
        <f>IF(N259="sníž. přenesená",J259,0)</f>
        <v>0</v>
      </c>
      <c r="BI259" s="194">
        <f>IF(N259="nulová",J259,0)</f>
        <v>0</v>
      </c>
      <c r="BJ259" s="19" t="s">
        <v>83</v>
      </c>
      <c r="BK259" s="194">
        <f>ROUND(I259*H259,2)</f>
        <v>0</v>
      </c>
      <c r="BL259" s="19" t="s">
        <v>1145</v>
      </c>
      <c r="BM259" s="193" t="s">
        <v>2214</v>
      </c>
    </row>
    <row r="260" s="2" customFormat="1" ht="24.15" customHeight="1">
      <c r="A260" s="38"/>
      <c r="B260" s="180"/>
      <c r="C260" s="227" t="s">
        <v>1726</v>
      </c>
      <c r="D260" s="227" t="s">
        <v>329</v>
      </c>
      <c r="E260" s="228" t="s">
        <v>2215</v>
      </c>
      <c r="F260" s="229" t="s">
        <v>2216</v>
      </c>
      <c r="G260" s="230" t="s">
        <v>261</v>
      </c>
      <c r="H260" s="231">
        <v>11</v>
      </c>
      <c r="I260" s="232"/>
      <c r="J260" s="233">
        <f>ROUND(I260*H260,2)</f>
        <v>0</v>
      </c>
      <c r="K260" s="234"/>
      <c r="L260" s="235"/>
      <c r="M260" s="236" t="s">
        <v>1</v>
      </c>
      <c r="N260" s="237" t="s">
        <v>41</v>
      </c>
      <c r="O260" s="77"/>
      <c r="P260" s="191">
        <f>O260*H260</f>
        <v>0</v>
      </c>
      <c r="Q260" s="191">
        <v>0</v>
      </c>
      <c r="R260" s="191">
        <f>Q260*H260</f>
        <v>0</v>
      </c>
      <c r="S260" s="191">
        <v>0</v>
      </c>
      <c r="T260" s="192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193" t="s">
        <v>332</v>
      </c>
      <c r="AT260" s="193" t="s">
        <v>329</v>
      </c>
      <c r="AU260" s="193" t="s">
        <v>85</v>
      </c>
      <c r="AY260" s="19" t="s">
        <v>160</v>
      </c>
      <c r="BE260" s="194">
        <f>IF(N260="základní",J260,0)</f>
        <v>0</v>
      </c>
      <c r="BF260" s="194">
        <f>IF(N260="snížená",J260,0)</f>
        <v>0</v>
      </c>
      <c r="BG260" s="194">
        <f>IF(N260="zákl. přenesená",J260,0)</f>
        <v>0</v>
      </c>
      <c r="BH260" s="194">
        <f>IF(N260="sníž. přenesená",J260,0)</f>
        <v>0</v>
      </c>
      <c r="BI260" s="194">
        <f>IF(N260="nulová",J260,0)</f>
        <v>0</v>
      </c>
      <c r="BJ260" s="19" t="s">
        <v>83</v>
      </c>
      <c r="BK260" s="194">
        <f>ROUND(I260*H260,2)</f>
        <v>0</v>
      </c>
      <c r="BL260" s="19" t="s">
        <v>166</v>
      </c>
      <c r="BM260" s="193" t="s">
        <v>2217</v>
      </c>
    </row>
    <row r="261" s="2" customFormat="1" ht="16.5" customHeight="1">
      <c r="A261" s="38"/>
      <c r="B261" s="180"/>
      <c r="C261" s="181" t="s">
        <v>2218</v>
      </c>
      <c r="D261" s="181" t="s">
        <v>162</v>
      </c>
      <c r="E261" s="182" t="s">
        <v>2215</v>
      </c>
      <c r="F261" s="183" t="s">
        <v>2219</v>
      </c>
      <c r="G261" s="184" t="s">
        <v>261</v>
      </c>
      <c r="H261" s="185">
        <v>11</v>
      </c>
      <c r="I261" s="186"/>
      <c r="J261" s="187">
        <f>ROUND(I261*H261,2)</f>
        <v>0</v>
      </c>
      <c r="K261" s="188"/>
      <c r="L261" s="39"/>
      <c r="M261" s="189" t="s">
        <v>1</v>
      </c>
      <c r="N261" s="190" t="s">
        <v>41</v>
      </c>
      <c r="O261" s="77"/>
      <c r="P261" s="191">
        <f>O261*H261</f>
        <v>0</v>
      </c>
      <c r="Q261" s="191">
        <v>0</v>
      </c>
      <c r="R261" s="191">
        <f>Q261*H261</f>
        <v>0</v>
      </c>
      <c r="S261" s="191">
        <v>0</v>
      </c>
      <c r="T261" s="192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193" t="s">
        <v>166</v>
      </c>
      <c r="AT261" s="193" t="s">
        <v>162</v>
      </c>
      <c r="AU261" s="193" t="s">
        <v>85</v>
      </c>
      <c r="AY261" s="19" t="s">
        <v>160</v>
      </c>
      <c r="BE261" s="194">
        <f>IF(N261="základní",J261,0)</f>
        <v>0</v>
      </c>
      <c r="BF261" s="194">
        <f>IF(N261="snížená",J261,0)</f>
        <v>0</v>
      </c>
      <c r="BG261" s="194">
        <f>IF(N261="zákl. přenesená",J261,0)</f>
        <v>0</v>
      </c>
      <c r="BH261" s="194">
        <f>IF(N261="sníž. přenesená",J261,0)</f>
        <v>0</v>
      </c>
      <c r="BI261" s="194">
        <f>IF(N261="nulová",J261,0)</f>
        <v>0</v>
      </c>
      <c r="BJ261" s="19" t="s">
        <v>83</v>
      </c>
      <c r="BK261" s="194">
        <f>ROUND(I261*H261,2)</f>
        <v>0</v>
      </c>
      <c r="BL261" s="19" t="s">
        <v>166</v>
      </c>
      <c r="BM261" s="193" t="s">
        <v>2220</v>
      </c>
    </row>
    <row r="262" s="12" customFormat="1" ht="22.8" customHeight="1">
      <c r="A262" s="12"/>
      <c r="B262" s="167"/>
      <c r="C262" s="12"/>
      <c r="D262" s="168" t="s">
        <v>75</v>
      </c>
      <c r="E262" s="178" t="s">
        <v>2221</v>
      </c>
      <c r="F262" s="178" t="s">
        <v>2222</v>
      </c>
      <c r="G262" s="12"/>
      <c r="H262" s="12"/>
      <c r="I262" s="170"/>
      <c r="J262" s="179">
        <f>BK262</f>
        <v>0</v>
      </c>
      <c r="K262" s="12"/>
      <c r="L262" s="167"/>
      <c r="M262" s="172"/>
      <c r="N262" s="173"/>
      <c r="O262" s="173"/>
      <c r="P262" s="174">
        <f>SUM(P263:P271)</f>
        <v>0</v>
      </c>
      <c r="Q262" s="173"/>
      <c r="R262" s="174">
        <f>SUM(R263:R271)</f>
        <v>0</v>
      </c>
      <c r="S262" s="173"/>
      <c r="T262" s="175">
        <f>SUM(T263:T271)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68" t="s">
        <v>185</v>
      </c>
      <c r="AT262" s="176" t="s">
        <v>75</v>
      </c>
      <c r="AU262" s="176" t="s">
        <v>83</v>
      </c>
      <c r="AY262" s="168" t="s">
        <v>160</v>
      </c>
      <c r="BK262" s="177">
        <f>SUM(BK263:BK271)</f>
        <v>0</v>
      </c>
    </row>
    <row r="263" s="2" customFormat="1" ht="24.15" customHeight="1">
      <c r="A263" s="38"/>
      <c r="B263" s="180"/>
      <c r="C263" s="181" t="s">
        <v>1730</v>
      </c>
      <c r="D263" s="181" t="s">
        <v>162</v>
      </c>
      <c r="E263" s="182" t="s">
        <v>2223</v>
      </c>
      <c r="F263" s="183" t="s">
        <v>2224</v>
      </c>
      <c r="G263" s="184" t="s">
        <v>261</v>
      </c>
      <c r="H263" s="185">
        <v>58</v>
      </c>
      <c r="I263" s="186"/>
      <c r="J263" s="187">
        <f>ROUND(I263*H263,2)</f>
        <v>0</v>
      </c>
      <c r="K263" s="188"/>
      <c r="L263" s="39"/>
      <c r="M263" s="189" t="s">
        <v>1</v>
      </c>
      <c r="N263" s="190" t="s">
        <v>41</v>
      </c>
      <c r="O263" s="77"/>
      <c r="P263" s="191">
        <f>O263*H263</f>
        <v>0</v>
      </c>
      <c r="Q263" s="191">
        <v>0</v>
      </c>
      <c r="R263" s="191">
        <f>Q263*H263</f>
        <v>0</v>
      </c>
      <c r="S263" s="191">
        <v>0</v>
      </c>
      <c r="T263" s="192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193" t="s">
        <v>83</v>
      </c>
      <c r="AT263" s="193" t="s">
        <v>162</v>
      </c>
      <c r="AU263" s="193" t="s">
        <v>85</v>
      </c>
      <c r="AY263" s="19" t="s">
        <v>160</v>
      </c>
      <c r="BE263" s="194">
        <f>IF(N263="základní",J263,0)</f>
        <v>0</v>
      </c>
      <c r="BF263" s="194">
        <f>IF(N263="snížená",J263,0)</f>
        <v>0</v>
      </c>
      <c r="BG263" s="194">
        <f>IF(N263="zákl. přenesená",J263,0)</f>
        <v>0</v>
      </c>
      <c r="BH263" s="194">
        <f>IF(N263="sníž. přenesená",J263,0)</f>
        <v>0</v>
      </c>
      <c r="BI263" s="194">
        <f>IF(N263="nulová",J263,0)</f>
        <v>0</v>
      </c>
      <c r="BJ263" s="19" t="s">
        <v>83</v>
      </c>
      <c r="BK263" s="194">
        <f>ROUND(I263*H263,2)</f>
        <v>0</v>
      </c>
      <c r="BL263" s="19" t="s">
        <v>83</v>
      </c>
      <c r="BM263" s="193" t="s">
        <v>2225</v>
      </c>
    </row>
    <row r="264" s="2" customFormat="1" ht="24.15" customHeight="1">
      <c r="A264" s="38"/>
      <c r="B264" s="180"/>
      <c r="C264" s="181" t="s">
        <v>2226</v>
      </c>
      <c r="D264" s="181" t="s">
        <v>162</v>
      </c>
      <c r="E264" s="182" t="s">
        <v>2227</v>
      </c>
      <c r="F264" s="183" t="s">
        <v>2228</v>
      </c>
      <c r="G264" s="184" t="s">
        <v>261</v>
      </c>
      <c r="H264" s="185">
        <v>12</v>
      </c>
      <c r="I264" s="186"/>
      <c r="J264" s="187">
        <f>ROUND(I264*H264,2)</f>
        <v>0</v>
      </c>
      <c r="K264" s="188"/>
      <c r="L264" s="39"/>
      <c r="M264" s="189" t="s">
        <v>1</v>
      </c>
      <c r="N264" s="190" t="s">
        <v>41</v>
      </c>
      <c r="O264" s="77"/>
      <c r="P264" s="191">
        <f>O264*H264</f>
        <v>0</v>
      </c>
      <c r="Q264" s="191">
        <v>0</v>
      </c>
      <c r="R264" s="191">
        <f>Q264*H264</f>
        <v>0</v>
      </c>
      <c r="S264" s="191">
        <v>0</v>
      </c>
      <c r="T264" s="192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193" t="s">
        <v>83</v>
      </c>
      <c r="AT264" s="193" t="s">
        <v>162</v>
      </c>
      <c r="AU264" s="193" t="s">
        <v>85</v>
      </c>
      <c r="AY264" s="19" t="s">
        <v>160</v>
      </c>
      <c r="BE264" s="194">
        <f>IF(N264="základní",J264,0)</f>
        <v>0</v>
      </c>
      <c r="BF264" s="194">
        <f>IF(N264="snížená",J264,0)</f>
        <v>0</v>
      </c>
      <c r="BG264" s="194">
        <f>IF(N264="zákl. přenesená",J264,0)</f>
        <v>0</v>
      </c>
      <c r="BH264" s="194">
        <f>IF(N264="sníž. přenesená",J264,0)</f>
        <v>0</v>
      </c>
      <c r="BI264" s="194">
        <f>IF(N264="nulová",J264,0)</f>
        <v>0</v>
      </c>
      <c r="BJ264" s="19" t="s">
        <v>83</v>
      </c>
      <c r="BK264" s="194">
        <f>ROUND(I264*H264,2)</f>
        <v>0</v>
      </c>
      <c r="BL264" s="19" t="s">
        <v>83</v>
      </c>
      <c r="BM264" s="193" t="s">
        <v>2229</v>
      </c>
    </row>
    <row r="265" s="2" customFormat="1" ht="24.15" customHeight="1">
      <c r="A265" s="38"/>
      <c r="B265" s="180"/>
      <c r="C265" s="181" t="s">
        <v>1169</v>
      </c>
      <c r="D265" s="181" t="s">
        <v>162</v>
      </c>
      <c r="E265" s="182" t="s">
        <v>2230</v>
      </c>
      <c r="F265" s="183" t="s">
        <v>2231</v>
      </c>
      <c r="G265" s="184" t="s">
        <v>261</v>
      </c>
      <c r="H265" s="185">
        <v>30</v>
      </c>
      <c r="I265" s="186"/>
      <c r="J265" s="187">
        <f>ROUND(I265*H265,2)</f>
        <v>0</v>
      </c>
      <c r="K265" s="188"/>
      <c r="L265" s="39"/>
      <c r="M265" s="189" t="s">
        <v>1</v>
      </c>
      <c r="N265" s="190" t="s">
        <v>41</v>
      </c>
      <c r="O265" s="77"/>
      <c r="P265" s="191">
        <f>O265*H265</f>
        <v>0</v>
      </c>
      <c r="Q265" s="191">
        <v>0</v>
      </c>
      <c r="R265" s="191">
        <f>Q265*H265</f>
        <v>0</v>
      </c>
      <c r="S265" s="191">
        <v>0</v>
      </c>
      <c r="T265" s="192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193" t="s">
        <v>83</v>
      </c>
      <c r="AT265" s="193" t="s">
        <v>162</v>
      </c>
      <c r="AU265" s="193" t="s">
        <v>85</v>
      </c>
      <c r="AY265" s="19" t="s">
        <v>160</v>
      </c>
      <c r="BE265" s="194">
        <f>IF(N265="základní",J265,0)</f>
        <v>0</v>
      </c>
      <c r="BF265" s="194">
        <f>IF(N265="snížená",J265,0)</f>
        <v>0</v>
      </c>
      <c r="BG265" s="194">
        <f>IF(N265="zákl. přenesená",J265,0)</f>
        <v>0</v>
      </c>
      <c r="BH265" s="194">
        <f>IF(N265="sníž. přenesená",J265,0)</f>
        <v>0</v>
      </c>
      <c r="BI265" s="194">
        <f>IF(N265="nulová",J265,0)</f>
        <v>0</v>
      </c>
      <c r="BJ265" s="19" t="s">
        <v>83</v>
      </c>
      <c r="BK265" s="194">
        <f>ROUND(I265*H265,2)</f>
        <v>0</v>
      </c>
      <c r="BL265" s="19" t="s">
        <v>83</v>
      </c>
      <c r="BM265" s="193" t="s">
        <v>2232</v>
      </c>
    </row>
    <row r="266" s="2" customFormat="1" ht="24.15" customHeight="1">
      <c r="A266" s="38"/>
      <c r="B266" s="180"/>
      <c r="C266" s="181" t="s">
        <v>2233</v>
      </c>
      <c r="D266" s="181" t="s">
        <v>162</v>
      </c>
      <c r="E266" s="182" t="s">
        <v>2234</v>
      </c>
      <c r="F266" s="183" t="s">
        <v>2235</v>
      </c>
      <c r="G266" s="184" t="s">
        <v>261</v>
      </c>
      <c r="H266" s="185">
        <v>57</v>
      </c>
      <c r="I266" s="186"/>
      <c r="J266" s="187">
        <f>ROUND(I266*H266,2)</f>
        <v>0</v>
      </c>
      <c r="K266" s="188"/>
      <c r="L266" s="39"/>
      <c r="M266" s="189" t="s">
        <v>1</v>
      </c>
      <c r="N266" s="190" t="s">
        <v>41</v>
      </c>
      <c r="O266" s="77"/>
      <c r="P266" s="191">
        <f>O266*H266</f>
        <v>0</v>
      </c>
      <c r="Q266" s="191">
        <v>0</v>
      </c>
      <c r="R266" s="191">
        <f>Q266*H266</f>
        <v>0</v>
      </c>
      <c r="S266" s="191">
        <v>0</v>
      </c>
      <c r="T266" s="192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193" t="s">
        <v>83</v>
      </c>
      <c r="AT266" s="193" t="s">
        <v>162</v>
      </c>
      <c r="AU266" s="193" t="s">
        <v>85</v>
      </c>
      <c r="AY266" s="19" t="s">
        <v>160</v>
      </c>
      <c r="BE266" s="194">
        <f>IF(N266="základní",J266,0)</f>
        <v>0</v>
      </c>
      <c r="BF266" s="194">
        <f>IF(N266="snížená",J266,0)</f>
        <v>0</v>
      </c>
      <c r="BG266" s="194">
        <f>IF(N266="zákl. přenesená",J266,0)</f>
        <v>0</v>
      </c>
      <c r="BH266" s="194">
        <f>IF(N266="sníž. přenesená",J266,0)</f>
        <v>0</v>
      </c>
      <c r="BI266" s="194">
        <f>IF(N266="nulová",J266,0)</f>
        <v>0</v>
      </c>
      <c r="BJ266" s="19" t="s">
        <v>83</v>
      </c>
      <c r="BK266" s="194">
        <f>ROUND(I266*H266,2)</f>
        <v>0</v>
      </c>
      <c r="BL266" s="19" t="s">
        <v>83</v>
      </c>
      <c r="BM266" s="193" t="s">
        <v>2236</v>
      </c>
    </row>
    <row r="267" s="2" customFormat="1" ht="16.5" customHeight="1">
      <c r="A267" s="38"/>
      <c r="B267" s="180"/>
      <c r="C267" s="181" t="s">
        <v>1738</v>
      </c>
      <c r="D267" s="181" t="s">
        <v>162</v>
      </c>
      <c r="E267" s="182" t="s">
        <v>2237</v>
      </c>
      <c r="F267" s="183" t="s">
        <v>2238</v>
      </c>
      <c r="G267" s="184" t="s">
        <v>261</v>
      </c>
      <c r="H267" s="185">
        <v>360</v>
      </c>
      <c r="I267" s="186"/>
      <c r="J267" s="187">
        <f>ROUND(I267*H267,2)</f>
        <v>0</v>
      </c>
      <c r="K267" s="188"/>
      <c r="L267" s="39"/>
      <c r="M267" s="189" t="s">
        <v>1</v>
      </c>
      <c r="N267" s="190" t="s">
        <v>41</v>
      </c>
      <c r="O267" s="77"/>
      <c r="P267" s="191">
        <f>O267*H267</f>
        <v>0</v>
      </c>
      <c r="Q267" s="191">
        <v>0</v>
      </c>
      <c r="R267" s="191">
        <f>Q267*H267</f>
        <v>0</v>
      </c>
      <c r="S267" s="191">
        <v>0</v>
      </c>
      <c r="T267" s="192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193" t="s">
        <v>83</v>
      </c>
      <c r="AT267" s="193" t="s">
        <v>162</v>
      </c>
      <c r="AU267" s="193" t="s">
        <v>85</v>
      </c>
      <c r="AY267" s="19" t="s">
        <v>160</v>
      </c>
      <c r="BE267" s="194">
        <f>IF(N267="základní",J267,0)</f>
        <v>0</v>
      </c>
      <c r="BF267" s="194">
        <f>IF(N267="snížená",J267,0)</f>
        <v>0</v>
      </c>
      <c r="BG267" s="194">
        <f>IF(N267="zákl. přenesená",J267,0)</f>
        <v>0</v>
      </c>
      <c r="BH267" s="194">
        <f>IF(N267="sníž. přenesená",J267,0)</f>
        <v>0</v>
      </c>
      <c r="BI267" s="194">
        <f>IF(N267="nulová",J267,0)</f>
        <v>0</v>
      </c>
      <c r="BJ267" s="19" t="s">
        <v>83</v>
      </c>
      <c r="BK267" s="194">
        <f>ROUND(I267*H267,2)</f>
        <v>0</v>
      </c>
      <c r="BL267" s="19" t="s">
        <v>83</v>
      </c>
      <c r="BM267" s="193" t="s">
        <v>2239</v>
      </c>
    </row>
    <row r="268" s="2" customFormat="1" ht="24.15" customHeight="1">
      <c r="A268" s="38"/>
      <c r="B268" s="180"/>
      <c r="C268" s="181" t="s">
        <v>2240</v>
      </c>
      <c r="D268" s="181" t="s">
        <v>162</v>
      </c>
      <c r="E268" s="182" t="s">
        <v>2241</v>
      </c>
      <c r="F268" s="183" t="s">
        <v>2242</v>
      </c>
      <c r="G268" s="184" t="s">
        <v>261</v>
      </c>
      <c r="H268" s="185">
        <v>120</v>
      </c>
      <c r="I268" s="186"/>
      <c r="J268" s="187">
        <f>ROUND(I268*H268,2)</f>
        <v>0</v>
      </c>
      <c r="K268" s="188"/>
      <c r="L268" s="39"/>
      <c r="M268" s="189" t="s">
        <v>1</v>
      </c>
      <c r="N268" s="190" t="s">
        <v>41</v>
      </c>
      <c r="O268" s="77"/>
      <c r="P268" s="191">
        <f>O268*H268</f>
        <v>0</v>
      </c>
      <c r="Q268" s="191">
        <v>0</v>
      </c>
      <c r="R268" s="191">
        <f>Q268*H268</f>
        <v>0</v>
      </c>
      <c r="S268" s="191">
        <v>0</v>
      </c>
      <c r="T268" s="192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193" t="s">
        <v>83</v>
      </c>
      <c r="AT268" s="193" t="s">
        <v>162</v>
      </c>
      <c r="AU268" s="193" t="s">
        <v>85</v>
      </c>
      <c r="AY268" s="19" t="s">
        <v>160</v>
      </c>
      <c r="BE268" s="194">
        <f>IF(N268="základní",J268,0)</f>
        <v>0</v>
      </c>
      <c r="BF268" s="194">
        <f>IF(N268="snížená",J268,0)</f>
        <v>0</v>
      </c>
      <c r="BG268" s="194">
        <f>IF(N268="zákl. přenesená",J268,0)</f>
        <v>0</v>
      </c>
      <c r="BH268" s="194">
        <f>IF(N268="sníž. přenesená",J268,0)</f>
        <v>0</v>
      </c>
      <c r="BI268" s="194">
        <f>IF(N268="nulová",J268,0)</f>
        <v>0</v>
      </c>
      <c r="BJ268" s="19" t="s">
        <v>83</v>
      </c>
      <c r="BK268" s="194">
        <f>ROUND(I268*H268,2)</f>
        <v>0</v>
      </c>
      <c r="BL268" s="19" t="s">
        <v>83</v>
      </c>
      <c r="BM268" s="193" t="s">
        <v>2243</v>
      </c>
    </row>
    <row r="269" s="2" customFormat="1" ht="24.15" customHeight="1">
      <c r="A269" s="38"/>
      <c r="B269" s="180"/>
      <c r="C269" s="181" t="s">
        <v>970</v>
      </c>
      <c r="D269" s="181" t="s">
        <v>162</v>
      </c>
      <c r="E269" s="182" t="s">
        <v>2244</v>
      </c>
      <c r="F269" s="183" t="s">
        <v>2245</v>
      </c>
      <c r="G269" s="184" t="s">
        <v>294</v>
      </c>
      <c r="H269" s="185">
        <v>288</v>
      </c>
      <c r="I269" s="186"/>
      <c r="J269" s="187">
        <f>ROUND(I269*H269,2)</f>
        <v>0</v>
      </c>
      <c r="K269" s="188"/>
      <c r="L269" s="39"/>
      <c r="M269" s="189" t="s">
        <v>1</v>
      </c>
      <c r="N269" s="190" t="s">
        <v>41</v>
      </c>
      <c r="O269" s="77"/>
      <c r="P269" s="191">
        <f>O269*H269</f>
        <v>0</v>
      </c>
      <c r="Q269" s="191">
        <v>0</v>
      </c>
      <c r="R269" s="191">
        <f>Q269*H269</f>
        <v>0</v>
      </c>
      <c r="S269" s="191">
        <v>0</v>
      </c>
      <c r="T269" s="192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193" t="s">
        <v>83</v>
      </c>
      <c r="AT269" s="193" t="s">
        <v>162</v>
      </c>
      <c r="AU269" s="193" t="s">
        <v>85</v>
      </c>
      <c r="AY269" s="19" t="s">
        <v>160</v>
      </c>
      <c r="BE269" s="194">
        <f>IF(N269="základní",J269,0)</f>
        <v>0</v>
      </c>
      <c r="BF269" s="194">
        <f>IF(N269="snížená",J269,0)</f>
        <v>0</v>
      </c>
      <c r="BG269" s="194">
        <f>IF(N269="zákl. přenesená",J269,0)</f>
        <v>0</v>
      </c>
      <c r="BH269" s="194">
        <f>IF(N269="sníž. přenesená",J269,0)</f>
        <v>0</v>
      </c>
      <c r="BI269" s="194">
        <f>IF(N269="nulová",J269,0)</f>
        <v>0</v>
      </c>
      <c r="BJ269" s="19" t="s">
        <v>83</v>
      </c>
      <c r="BK269" s="194">
        <f>ROUND(I269*H269,2)</f>
        <v>0</v>
      </c>
      <c r="BL269" s="19" t="s">
        <v>83</v>
      </c>
      <c r="BM269" s="193" t="s">
        <v>2246</v>
      </c>
    </row>
    <row r="270" s="2" customFormat="1" ht="24.15" customHeight="1">
      <c r="A270" s="38"/>
      <c r="B270" s="180"/>
      <c r="C270" s="181" t="s">
        <v>975</v>
      </c>
      <c r="D270" s="181" t="s">
        <v>162</v>
      </c>
      <c r="E270" s="182" t="s">
        <v>2247</v>
      </c>
      <c r="F270" s="183" t="s">
        <v>2248</v>
      </c>
      <c r="G270" s="184" t="s">
        <v>294</v>
      </c>
      <c r="H270" s="185">
        <v>72</v>
      </c>
      <c r="I270" s="186"/>
      <c r="J270" s="187">
        <f>ROUND(I270*H270,2)</f>
        <v>0</v>
      </c>
      <c r="K270" s="188"/>
      <c r="L270" s="39"/>
      <c r="M270" s="189" t="s">
        <v>1</v>
      </c>
      <c r="N270" s="190" t="s">
        <v>41</v>
      </c>
      <c r="O270" s="77"/>
      <c r="P270" s="191">
        <f>O270*H270</f>
        <v>0</v>
      </c>
      <c r="Q270" s="191">
        <v>0</v>
      </c>
      <c r="R270" s="191">
        <f>Q270*H270</f>
        <v>0</v>
      </c>
      <c r="S270" s="191">
        <v>0</v>
      </c>
      <c r="T270" s="192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193" t="s">
        <v>83</v>
      </c>
      <c r="AT270" s="193" t="s">
        <v>162</v>
      </c>
      <c r="AU270" s="193" t="s">
        <v>85</v>
      </c>
      <c r="AY270" s="19" t="s">
        <v>160</v>
      </c>
      <c r="BE270" s="194">
        <f>IF(N270="základní",J270,0)</f>
        <v>0</v>
      </c>
      <c r="BF270" s="194">
        <f>IF(N270="snížená",J270,0)</f>
        <v>0</v>
      </c>
      <c r="BG270" s="194">
        <f>IF(N270="zákl. přenesená",J270,0)</f>
        <v>0</v>
      </c>
      <c r="BH270" s="194">
        <f>IF(N270="sníž. přenesená",J270,0)</f>
        <v>0</v>
      </c>
      <c r="BI270" s="194">
        <f>IF(N270="nulová",J270,0)</f>
        <v>0</v>
      </c>
      <c r="BJ270" s="19" t="s">
        <v>83</v>
      </c>
      <c r="BK270" s="194">
        <f>ROUND(I270*H270,2)</f>
        <v>0</v>
      </c>
      <c r="BL270" s="19" t="s">
        <v>83</v>
      </c>
      <c r="BM270" s="193" t="s">
        <v>2249</v>
      </c>
    </row>
    <row r="271" s="2" customFormat="1" ht="21.75" customHeight="1">
      <c r="A271" s="38"/>
      <c r="B271" s="180"/>
      <c r="C271" s="181" t="s">
        <v>1742</v>
      </c>
      <c r="D271" s="181" t="s">
        <v>162</v>
      </c>
      <c r="E271" s="182" t="s">
        <v>2250</v>
      </c>
      <c r="F271" s="183" t="s">
        <v>2251</v>
      </c>
      <c r="G271" s="184" t="s">
        <v>762</v>
      </c>
      <c r="H271" s="185">
        <v>400</v>
      </c>
      <c r="I271" s="186"/>
      <c r="J271" s="187">
        <f>ROUND(I271*H271,2)</f>
        <v>0</v>
      </c>
      <c r="K271" s="188"/>
      <c r="L271" s="39"/>
      <c r="M271" s="189" t="s">
        <v>1</v>
      </c>
      <c r="N271" s="190" t="s">
        <v>41</v>
      </c>
      <c r="O271" s="77"/>
      <c r="P271" s="191">
        <f>O271*H271</f>
        <v>0</v>
      </c>
      <c r="Q271" s="191">
        <v>0</v>
      </c>
      <c r="R271" s="191">
        <f>Q271*H271</f>
        <v>0</v>
      </c>
      <c r="S271" s="191">
        <v>0</v>
      </c>
      <c r="T271" s="192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193" t="s">
        <v>83</v>
      </c>
      <c r="AT271" s="193" t="s">
        <v>162</v>
      </c>
      <c r="AU271" s="193" t="s">
        <v>85</v>
      </c>
      <c r="AY271" s="19" t="s">
        <v>160</v>
      </c>
      <c r="BE271" s="194">
        <f>IF(N271="základní",J271,0)</f>
        <v>0</v>
      </c>
      <c r="BF271" s="194">
        <f>IF(N271="snížená",J271,0)</f>
        <v>0</v>
      </c>
      <c r="BG271" s="194">
        <f>IF(N271="zákl. přenesená",J271,0)</f>
        <v>0</v>
      </c>
      <c r="BH271" s="194">
        <f>IF(N271="sníž. přenesená",J271,0)</f>
        <v>0</v>
      </c>
      <c r="BI271" s="194">
        <f>IF(N271="nulová",J271,0)</f>
        <v>0</v>
      </c>
      <c r="BJ271" s="19" t="s">
        <v>83</v>
      </c>
      <c r="BK271" s="194">
        <f>ROUND(I271*H271,2)</f>
        <v>0</v>
      </c>
      <c r="BL271" s="19" t="s">
        <v>83</v>
      </c>
      <c r="BM271" s="193" t="s">
        <v>2252</v>
      </c>
    </row>
    <row r="272" s="12" customFormat="1" ht="22.8" customHeight="1">
      <c r="A272" s="12"/>
      <c r="B272" s="167"/>
      <c r="C272" s="12"/>
      <c r="D272" s="168" t="s">
        <v>75</v>
      </c>
      <c r="E272" s="178" t="s">
        <v>1557</v>
      </c>
      <c r="F272" s="178" t="s">
        <v>1558</v>
      </c>
      <c r="G272" s="12"/>
      <c r="H272" s="12"/>
      <c r="I272" s="170"/>
      <c r="J272" s="179">
        <f>BK272</f>
        <v>0</v>
      </c>
      <c r="K272" s="12"/>
      <c r="L272" s="167"/>
      <c r="M272" s="172"/>
      <c r="N272" s="173"/>
      <c r="O272" s="173"/>
      <c r="P272" s="174">
        <f>SUM(P273:P275)</f>
        <v>0</v>
      </c>
      <c r="Q272" s="173"/>
      <c r="R272" s="174">
        <f>SUM(R273:R275)</f>
        <v>0</v>
      </c>
      <c r="S272" s="173"/>
      <c r="T272" s="175">
        <f>SUM(T273:T275)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168" t="s">
        <v>185</v>
      </c>
      <c r="AT272" s="176" t="s">
        <v>75</v>
      </c>
      <c r="AU272" s="176" t="s">
        <v>83</v>
      </c>
      <c r="AY272" s="168" t="s">
        <v>160</v>
      </c>
      <c r="BK272" s="177">
        <f>SUM(BK273:BK275)</f>
        <v>0</v>
      </c>
    </row>
    <row r="273" s="2" customFormat="1" ht="16.5" customHeight="1">
      <c r="A273" s="38"/>
      <c r="B273" s="180"/>
      <c r="C273" s="181" t="s">
        <v>2253</v>
      </c>
      <c r="D273" s="181" t="s">
        <v>162</v>
      </c>
      <c r="E273" s="182" t="s">
        <v>1563</v>
      </c>
      <c r="F273" s="183" t="s">
        <v>1564</v>
      </c>
      <c r="G273" s="184" t="s">
        <v>1189</v>
      </c>
      <c r="H273" s="185">
        <v>64</v>
      </c>
      <c r="I273" s="186"/>
      <c r="J273" s="187">
        <f>ROUND(I273*H273,2)</f>
        <v>0</v>
      </c>
      <c r="K273" s="188"/>
      <c r="L273" s="39"/>
      <c r="M273" s="189" t="s">
        <v>1</v>
      </c>
      <c r="N273" s="190" t="s">
        <v>41</v>
      </c>
      <c r="O273" s="77"/>
      <c r="P273" s="191">
        <f>O273*H273</f>
        <v>0</v>
      </c>
      <c r="Q273" s="191">
        <v>0</v>
      </c>
      <c r="R273" s="191">
        <f>Q273*H273</f>
        <v>0</v>
      </c>
      <c r="S273" s="191">
        <v>0</v>
      </c>
      <c r="T273" s="192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193" t="s">
        <v>83</v>
      </c>
      <c r="AT273" s="193" t="s">
        <v>162</v>
      </c>
      <c r="AU273" s="193" t="s">
        <v>85</v>
      </c>
      <c r="AY273" s="19" t="s">
        <v>160</v>
      </c>
      <c r="BE273" s="194">
        <f>IF(N273="základní",J273,0)</f>
        <v>0</v>
      </c>
      <c r="BF273" s="194">
        <f>IF(N273="snížená",J273,0)</f>
        <v>0</v>
      </c>
      <c r="BG273" s="194">
        <f>IF(N273="zákl. přenesená",J273,0)</f>
        <v>0</v>
      </c>
      <c r="BH273" s="194">
        <f>IF(N273="sníž. přenesená",J273,0)</f>
        <v>0</v>
      </c>
      <c r="BI273" s="194">
        <f>IF(N273="nulová",J273,0)</f>
        <v>0</v>
      </c>
      <c r="BJ273" s="19" t="s">
        <v>83</v>
      </c>
      <c r="BK273" s="194">
        <f>ROUND(I273*H273,2)</f>
        <v>0</v>
      </c>
      <c r="BL273" s="19" t="s">
        <v>83</v>
      </c>
      <c r="BM273" s="193" t="s">
        <v>2254</v>
      </c>
    </row>
    <row r="274" s="2" customFormat="1" ht="37.8" customHeight="1">
      <c r="A274" s="38"/>
      <c r="B274" s="180"/>
      <c r="C274" s="181" t="s">
        <v>979</v>
      </c>
      <c r="D274" s="181" t="s">
        <v>162</v>
      </c>
      <c r="E274" s="182" t="s">
        <v>1567</v>
      </c>
      <c r="F274" s="183" t="s">
        <v>1568</v>
      </c>
      <c r="G274" s="184" t="s">
        <v>261</v>
      </c>
      <c r="H274" s="185">
        <v>4</v>
      </c>
      <c r="I274" s="186"/>
      <c r="J274" s="187">
        <f>ROUND(I274*H274,2)</f>
        <v>0</v>
      </c>
      <c r="K274" s="188"/>
      <c r="L274" s="39"/>
      <c r="M274" s="189" t="s">
        <v>1</v>
      </c>
      <c r="N274" s="190" t="s">
        <v>41</v>
      </c>
      <c r="O274" s="77"/>
      <c r="P274" s="191">
        <f>O274*H274</f>
        <v>0</v>
      </c>
      <c r="Q274" s="191">
        <v>0</v>
      </c>
      <c r="R274" s="191">
        <f>Q274*H274</f>
        <v>0</v>
      </c>
      <c r="S274" s="191">
        <v>0</v>
      </c>
      <c r="T274" s="192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193" t="s">
        <v>1145</v>
      </c>
      <c r="AT274" s="193" t="s">
        <v>162</v>
      </c>
      <c r="AU274" s="193" t="s">
        <v>85</v>
      </c>
      <c r="AY274" s="19" t="s">
        <v>160</v>
      </c>
      <c r="BE274" s="194">
        <f>IF(N274="základní",J274,0)</f>
        <v>0</v>
      </c>
      <c r="BF274" s="194">
        <f>IF(N274="snížená",J274,0)</f>
        <v>0</v>
      </c>
      <c r="BG274" s="194">
        <f>IF(N274="zákl. přenesená",J274,0)</f>
        <v>0</v>
      </c>
      <c r="BH274" s="194">
        <f>IF(N274="sníž. přenesená",J274,0)</f>
        <v>0</v>
      </c>
      <c r="BI274" s="194">
        <f>IF(N274="nulová",J274,0)</f>
        <v>0</v>
      </c>
      <c r="BJ274" s="19" t="s">
        <v>83</v>
      </c>
      <c r="BK274" s="194">
        <f>ROUND(I274*H274,2)</f>
        <v>0</v>
      </c>
      <c r="BL274" s="19" t="s">
        <v>1145</v>
      </c>
      <c r="BM274" s="193" t="s">
        <v>2255</v>
      </c>
    </row>
    <row r="275" s="2" customFormat="1" ht="16.5" customHeight="1">
      <c r="A275" s="38"/>
      <c r="B275" s="180"/>
      <c r="C275" s="181" t="s">
        <v>983</v>
      </c>
      <c r="D275" s="181" t="s">
        <v>162</v>
      </c>
      <c r="E275" s="182" t="s">
        <v>1559</v>
      </c>
      <c r="F275" s="183" t="s">
        <v>1560</v>
      </c>
      <c r="G275" s="184" t="s">
        <v>261</v>
      </c>
      <c r="H275" s="185">
        <v>1</v>
      </c>
      <c r="I275" s="186"/>
      <c r="J275" s="187">
        <f>ROUND(I275*H275,2)</f>
        <v>0</v>
      </c>
      <c r="K275" s="188"/>
      <c r="L275" s="39"/>
      <c r="M275" s="246" t="s">
        <v>1</v>
      </c>
      <c r="N275" s="247" t="s">
        <v>41</v>
      </c>
      <c r="O275" s="243"/>
      <c r="P275" s="244">
        <f>O275*H275</f>
        <v>0</v>
      </c>
      <c r="Q275" s="244">
        <v>0</v>
      </c>
      <c r="R275" s="244">
        <f>Q275*H275</f>
        <v>0</v>
      </c>
      <c r="S275" s="244">
        <v>0</v>
      </c>
      <c r="T275" s="245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193" t="s">
        <v>83</v>
      </c>
      <c r="AT275" s="193" t="s">
        <v>162</v>
      </c>
      <c r="AU275" s="193" t="s">
        <v>85</v>
      </c>
      <c r="AY275" s="19" t="s">
        <v>160</v>
      </c>
      <c r="BE275" s="194">
        <f>IF(N275="základní",J275,0)</f>
        <v>0</v>
      </c>
      <c r="BF275" s="194">
        <f>IF(N275="snížená",J275,0)</f>
        <v>0</v>
      </c>
      <c r="BG275" s="194">
        <f>IF(N275="zákl. přenesená",J275,0)</f>
        <v>0</v>
      </c>
      <c r="BH275" s="194">
        <f>IF(N275="sníž. přenesená",J275,0)</f>
        <v>0</v>
      </c>
      <c r="BI275" s="194">
        <f>IF(N275="nulová",J275,0)</f>
        <v>0</v>
      </c>
      <c r="BJ275" s="19" t="s">
        <v>83</v>
      </c>
      <c r="BK275" s="194">
        <f>ROUND(I275*H275,2)</f>
        <v>0</v>
      </c>
      <c r="BL275" s="19" t="s">
        <v>83</v>
      </c>
      <c r="BM275" s="193" t="s">
        <v>2256</v>
      </c>
    </row>
    <row r="276" s="2" customFormat="1" ht="6.96" customHeight="1">
      <c r="A276" s="38"/>
      <c r="B276" s="60"/>
      <c r="C276" s="61"/>
      <c r="D276" s="61"/>
      <c r="E276" s="61"/>
      <c r="F276" s="61"/>
      <c r="G276" s="61"/>
      <c r="H276" s="61"/>
      <c r="I276" s="61"/>
      <c r="J276" s="61"/>
      <c r="K276" s="61"/>
      <c r="L276" s="39"/>
      <c r="M276" s="38"/>
      <c r="O276" s="38"/>
      <c r="P276" s="38"/>
      <c r="Q276" s="38"/>
      <c r="R276" s="38"/>
      <c r="S276" s="38"/>
      <c r="T276" s="38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</row>
  </sheetData>
  <autoFilter ref="C126:K275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109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113</v>
      </c>
      <c r="L4" s="22"/>
      <c r="M4" s="128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9" t="str">
        <f>'Rekapitulace stavby'!K6</f>
        <v>Navýšení výkonu trafostanice M 109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114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2257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4. 9. 2025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26</v>
      </c>
      <c r="F15" s="38"/>
      <c r="G15" s="38"/>
      <c r="H15" s="38"/>
      <c r="I15" s="32" t="s">
        <v>27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31</v>
      </c>
      <c r="F21" s="38"/>
      <c r="G21" s="38"/>
      <c r="H21" s="38"/>
      <c r="I21" s="32" t="s">
        <v>27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27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35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0"/>
      <c r="B27" s="131"/>
      <c r="C27" s="130"/>
      <c r="D27" s="130"/>
      <c r="E27" s="36" t="s">
        <v>1</v>
      </c>
      <c r="F27" s="36"/>
      <c r="G27" s="36"/>
      <c r="H27" s="36"/>
      <c r="I27" s="130"/>
      <c r="J27" s="130"/>
      <c r="K27" s="130"/>
      <c r="L27" s="132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33" t="s">
        <v>36</v>
      </c>
      <c r="E30" s="38"/>
      <c r="F30" s="38"/>
      <c r="G30" s="38"/>
      <c r="H30" s="38"/>
      <c r="I30" s="38"/>
      <c r="J30" s="96">
        <f>ROUND(J119,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38</v>
      </c>
      <c r="G32" s="38"/>
      <c r="H32" s="38"/>
      <c r="I32" s="43" t="s">
        <v>37</v>
      </c>
      <c r="J32" s="43" t="s">
        <v>39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34" t="s">
        <v>40</v>
      </c>
      <c r="E33" s="32" t="s">
        <v>41</v>
      </c>
      <c r="F33" s="135">
        <f>ROUND((SUM(BE119:BE161)),  2)</f>
        <v>0</v>
      </c>
      <c r="G33" s="38"/>
      <c r="H33" s="38"/>
      <c r="I33" s="136">
        <v>0.20999999999999999</v>
      </c>
      <c r="J33" s="135">
        <f>ROUND(((SUM(BE119:BE161))*I33),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42</v>
      </c>
      <c r="F34" s="135">
        <f>ROUND((SUM(BF119:BF161)),  2)</f>
        <v>0</v>
      </c>
      <c r="G34" s="38"/>
      <c r="H34" s="38"/>
      <c r="I34" s="136">
        <v>0.12</v>
      </c>
      <c r="J34" s="135">
        <f>ROUND(((SUM(BF119:BF161))*I34),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43</v>
      </c>
      <c r="F35" s="135">
        <f>ROUND((SUM(BG119:BG161)),  2)</f>
        <v>0</v>
      </c>
      <c r="G35" s="38"/>
      <c r="H35" s="38"/>
      <c r="I35" s="136">
        <v>0.20999999999999999</v>
      </c>
      <c r="J35" s="135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44</v>
      </c>
      <c r="F36" s="135">
        <f>ROUND((SUM(BH119:BH161)),  2)</f>
        <v>0</v>
      </c>
      <c r="G36" s="38"/>
      <c r="H36" s="38"/>
      <c r="I36" s="136">
        <v>0.12</v>
      </c>
      <c r="J36" s="135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45</v>
      </c>
      <c r="F37" s="135">
        <f>ROUND((SUM(BI119:BI161)),  2)</f>
        <v>0</v>
      </c>
      <c r="G37" s="38"/>
      <c r="H37" s="38"/>
      <c r="I37" s="136">
        <v>0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37"/>
      <c r="D39" s="138" t="s">
        <v>46</v>
      </c>
      <c r="E39" s="81"/>
      <c r="F39" s="81"/>
      <c r="G39" s="139" t="s">
        <v>47</v>
      </c>
      <c r="H39" s="140" t="s">
        <v>48</v>
      </c>
      <c r="I39" s="81"/>
      <c r="J39" s="141">
        <f>SUM(J30:J37)</f>
        <v>0</v>
      </c>
      <c r="K39" s="142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49</v>
      </c>
      <c r="E50" s="57"/>
      <c r="F50" s="57"/>
      <c r="G50" s="56" t="s">
        <v>50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51</v>
      </c>
      <c r="E61" s="41"/>
      <c r="F61" s="143" t="s">
        <v>52</v>
      </c>
      <c r="G61" s="58" t="s">
        <v>51</v>
      </c>
      <c r="H61" s="41"/>
      <c r="I61" s="41"/>
      <c r="J61" s="144" t="s">
        <v>52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53</v>
      </c>
      <c r="E65" s="59"/>
      <c r="F65" s="59"/>
      <c r="G65" s="56" t="s">
        <v>54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51</v>
      </c>
      <c r="E76" s="41"/>
      <c r="F76" s="143" t="s">
        <v>52</v>
      </c>
      <c r="G76" s="58" t="s">
        <v>51</v>
      </c>
      <c r="H76" s="41"/>
      <c r="I76" s="41"/>
      <c r="J76" s="144" t="s">
        <v>52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9" t="str">
        <f>E7</f>
        <v>Navýšení výkonu trafostanice M 109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PS02 - Rozvodna M22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Průmyslový areál Synthesia, a.s. Pardubice-Semtín</v>
      </c>
      <c r="G89" s="38"/>
      <c r="H89" s="38"/>
      <c r="I89" s="32" t="s">
        <v>22</v>
      </c>
      <c r="J89" s="69" t="str">
        <f>IF(J12="","",J12)</f>
        <v>4. 9. 2025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38"/>
      <c r="E91" s="38"/>
      <c r="F91" s="27" t="str">
        <f>E15</f>
        <v>Synthesia, a.s.</v>
      </c>
      <c r="G91" s="38"/>
      <c r="H91" s="38"/>
      <c r="I91" s="32" t="s">
        <v>30</v>
      </c>
      <c r="J91" s="36" t="str">
        <f>E21</f>
        <v>Kovoprojekta Brno a.s.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32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45" t="s">
        <v>119</v>
      </c>
      <c r="D94" s="137"/>
      <c r="E94" s="137"/>
      <c r="F94" s="137"/>
      <c r="G94" s="137"/>
      <c r="H94" s="137"/>
      <c r="I94" s="137"/>
      <c r="J94" s="146" t="s">
        <v>120</v>
      </c>
      <c r="K94" s="137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47" t="s">
        <v>121</v>
      </c>
      <c r="D96" s="38"/>
      <c r="E96" s="38"/>
      <c r="F96" s="38"/>
      <c r="G96" s="38"/>
      <c r="H96" s="38"/>
      <c r="I96" s="38"/>
      <c r="J96" s="96">
        <f>J119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122</v>
      </c>
    </row>
    <row r="97" s="9" customFormat="1" ht="24.96" customHeight="1">
      <c r="A97" s="9"/>
      <c r="B97" s="148"/>
      <c r="C97" s="9"/>
      <c r="D97" s="149" t="s">
        <v>142</v>
      </c>
      <c r="E97" s="150"/>
      <c r="F97" s="150"/>
      <c r="G97" s="150"/>
      <c r="H97" s="150"/>
      <c r="I97" s="150"/>
      <c r="J97" s="151">
        <f>J120</f>
        <v>0</v>
      </c>
      <c r="K97" s="9"/>
      <c r="L97" s="14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2"/>
      <c r="C98" s="10"/>
      <c r="D98" s="153" t="s">
        <v>1397</v>
      </c>
      <c r="E98" s="154"/>
      <c r="F98" s="154"/>
      <c r="G98" s="154"/>
      <c r="H98" s="154"/>
      <c r="I98" s="154"/>
      <c r="J98" s="155">
        <f>J121</f>
        <v>0</v>
      </c>
      <c r="K98" s="10"/>
      <c r="L98" s="15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2"/>
      <c r="C99" s="10"/>
      <c r="D99" s="153" t="s">
        <v>1398</v>
      </c>
      <c r="E99" s="154"/>
      <c r="F99" s="154"/>
      <c r="G99" s="154"/>
      <c r="H99" s="154"/>
      <c r="I99" s="154"/>
      <c r="J99" s="155">
        <f>J158</f>
        <v>0</v>
      </c>
      <c r="K99" s="10"/>
      <c r="L99" s="15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38"/>
      <c r="D100" s="38"/>
      <c r="E100" s="38"/>
      <c r="F100" s="38"/>
      <c r="G100" s="38"/>
      <c r="H100" s="38"/>
      <c r="I100" s="38"/>
      <c r="J100" s="38"/>
      <c r="K100" s="38"/>
      <c r="L100" s="55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0"/>
      <c r="C101" s="61"/>
      <c r="D101" s="61"/>
      <c r="E101" s="61"/>
      <c r="F101" s="61"/>
      <c r="G101" s="61"/>
      <c r="H101" s="61"/>
      <c r="I101" s="61"/>
      <c r="J101" s="61"/>
      <c r="K101" s="61"/>
      <c r="L101" s="55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55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145</v>
      </c>
      <c r="D106" s="38"/>
      <c r="E106" s="38"/>
      <c r="F106" s="38"/>
      <c r="G106" s="38"/>
      <c r="H106" s="38"/>
      <c r="I106" s="38"/>
      <c r="J106" s="38"/>
      <c r="K106" s="38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38"/>
      <c r="D107" s="38"/>
      <c r="E107" s="38"/>
      <c r="F107" s="38"/>
      <c r="G107" s="38"/>
      <c r="H107" s="38"/>
      <c r="I107" s="38"/>
      <c r="J107" s="38"/>
      <c r="K107" s="38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38"/>
      <c r="D109" s="38"/>
      <c r="E109" s="129" t="str">
        <f>E7</f>
        <v>Navýšení výkonu trafostanice M 109</v>
      </c>
      <c r="F109" s="32"/>
      <c r="G109" s="32"/>
      <c r="H109" s="32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114</v>
      </c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38"/>
      <c r="D111" s="38"/>
      <c r="E111" s="67" t="str">
        <f>E9</f>
        <v>PS02 - Rozvodna M22</v>
      </c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38"/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38"/>
      <c r="E113" s="38"/>
      <c r="F113" s="27" t="str">
        <f>F12</f>
        <v>Průmyslový areál Synthesia, a.s. Pardubice-Semtín</v>
      </c>
      <c r="G113" s="38"/>
      <c r="H113" s="38"/>
      <c r="I113" s="32" t="s">
        <v>22</v>
      </c>
      <c r="J113" s="69" t="str">
        <f>IF(J12="","",J12)</f>
        <v>4. 9. 2025</v>
      </c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24</v>
      </c>
      <c r="D115" s="38"/>
      <c r="E115" s="38"/>
      <c r="F115" s="27" t="str">
        <f>E15</f>
        <v>Synthesia, a.s.</v>
      </c>
      <c r="G115" s="38"/>
      <c r="H115" s="38"/>
      <c r="I115" s="32" t="s">
        <v>30</v>
      </c>
      <c r="J115" s="36" t="str">
        <f>E21</f>
        <v>Kovoprojekta Brno a.s.</v>
      </c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38"/>
      <c r="E116" s="38"/>
      <c r="F116" s="27" t="str">
        <f>IF(E18="","",E18)</f>
        <v>Vyplň údaj</v>
      </c>
      <c r="G116" s="38"/>
      <c r="H116" s="38"/>
      <c r="I116" s="32" t="s">
        <v>32</v>
      </c>
      <c r="J116" s="36" t="str">
        <f>E24</f>
        <v xml:space="preserve"> </v>
      </c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56"/>
      <c r="B118" s="157"/>
      <c r="C118" s="158" t="s">
        <v>146</v>
      </c>
      <c r="D118" s="159" t="s">
        <v>61</v>
      </c>
      <c r="E118" s="159" t="s">
        <v>57</v>
      </c>
      <c r="F118" s="159" t="s">
        <v>58</v>
      </c>
      <c r="G118" s="159" t="s">
        <v>147</v>
      </c>
      <c r="H118" s="159" t="s">
        <v>148</v>
      </c>
      <c r="I118" s="159" t="s">
        <v>149</v>
      </c>
      <c r="J118" s="160" t="s">
        <v>120</v>
      </c>
      <c r="K118" s="161" t="s">
        <v>150</v>
      </c>
      <c r="L118" s="162"/>
      <c r="M118" s="86" t="s">
        <v>1</v>
      </c>
      <c r="N118" s="87" t="s">
        <v>40</v>
      </c>
      <c r="O118" s="87" t="s">
        <v>151</v>
      </c>
      <c r="P118" s="87" t="s">
        <v>152</v>
      </c>
      <c r="Q118" s="87" t="s">
        <v>153</v>
      </c>
      <c r="R118" s="87" t="s">
        <v>154</v>
      </c>
      <c r="S118" s="87" t="s">
        <v>155</v>
      </c>
      <c r="T118" s="88" t="s">
        <v>156</v>
      </c>
      <c r="U118" s="15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/>
    </row>
    <row r="119" s="2" customFormat="1" ht="22.8" customHeight="1">
      <c r="A119" s="38"/>
      <c r="B119" s="39"/>
      <c r="C119" s="93" t="s">
        <v>157</v>
      </c>
      <c r="D119" s="38"/>
      <c r="E119" s="38"/>
      <c r="F119" s="38"/>
      <c r="G119" s="38"/>
      <c r="H119" s="38"/>
      <c r="I119" s="38"/>
      <c r="J119" s="163">
        <f>BK119</f>
        <v>0</v>
      </c>
      <c r="K119" s="38"/>
      <c r="L119" s="39"/>
      <c r="M119" s="89"/>
      <c r="N119" s="73"/>
      <c r="O119" s="90"/>
      <c r="P119" s="164">
        <f>P120</f>
        <v>0</v>
      </c>
      <c r="Q119" s="90"/>
      <c r="R119" s="164">
        <f>R120</f>
        <v>0</v>
      </c>
      <c r="S119" s="90"/>
      <c r="T119" s="165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9" t="s">
        <v>75</v>
      </c>
      <c r="AU119" s="19" t="s">
        <v>122</v>
      </c>
      <c r="BK119" s="166">
        <f>BK120</f>
        <v>0</v>
      </c>
    </row>
    <row r="120" s="12" customFormat="1" ht="25.92" customHeight="1">
      <c r="A120" s="12"/>
      <c r="B120" s="167"/>
      <c r="C120" s="12"/>
      <c r="D120" s="168" t="s">
        <v>75</v>
      </c>
      <c r="E120" s="169" t="s">
        <v>329</v>
      </c>
      <c r="F120" s="169" t="s">
        <v>1139</v>
      </c>
      <c r="G120" s="12"/>
      <c r="H120" s="12"/>
      <c r="I120" s="170"/>
      <c r="J120" s="171">
        <f>BK120</f>
        <v>0</v>
      </c>
      <c r="K120" s="12"/>
      <c r="L120" s="167"/>
      <c r="M120" s="172"/>
      <c r="N120" s="173"/>
      <c r="O120" s="173"/>
      <c r="P120" s="174">
        <f>P121+P158</f>
        <v>0</v>
      </c>
      <c r="Q120" s="173"/>
      <c r="R120" s="174">
        <f>R121+R158</f>
        <v>0</v>
      </c>
      <c r="S120" s="173"/>
      <c r="T120" s="175">
        <f>T121+T158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68" t="s">
        <v>185</v>
      </c>
      <c r="AT120" s="176" t="s">
        <v>75</v>
      </c>
      <c r="AU120" s="176" t="s">
        <v>76</v>
      </c>
      <c r="AY120" s="168" t="s">
        <v>160</v>
      </c>
      <c r="BK120" s="177">
        <f>BK121+BK158</f>
        <v>0</v>
      </c>
    </row>
    <row r="121" s="12" customFormat="1" ht="22.8" customHeight="1">
      <c r="A121" s="12"/>
      <c r="B121" s="167"/>
      <c r="C121" s="12"/>
      <c r="D121" s="168" t="s">
        <v>75</v>
      </c>
      <c r="E121" s="178" t="s">
        <v>1555</v>
      </c>
      <c r="F121" s="178" t="s">
        <v>1556</v>
      </c>
      <c r="G121" s="12"/>
      <c r="H121" s="12"/>
      <c r="I121" s="170"/>
      <c r="J121" s="179">
        <f>BK121</f>
        <v>0</v>
      </c>
      <c r="K121" s="12"/>
      <c r="L121" s="167"/>
      <c r="M121" s="172"/>
      <c r="N121" s="173"/>
      <c r="O121" s="173"/>
      <c r="P121" s="174">
        <f>SUM(P122:P157)</f>
        <v>0</v>
      </c>
      <c r="Q121" s="173"/>
      <c r="R121" s="174">
        <f>SUM(R122:R157)</f>
        <v>0</v>
      </c>
      <c r="S121" s="173"/>
      <c r="T121" s="175">
        <f>SUM(T122:T157)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68" t="s">
        <v>185</v>
      </c>
      <c r="AT121" s="176" t="s">
        <v>75</v>
      </c>
      <c r="AU121" s="176" t="s">
        <v>83</v>
      </c>
      <c r="AY121" s="168" t="s">
        <v>160</v>
      </c>
      <c r="BK121" s="177">
        <f>SUM(BK122:BK157)</f>
        <v>0</v>
      </c>
    </row>
    <row r="122" s="2" customFormat="1" ht="21.75" customHeight="1">
      <c r="A122" s="38"/>
      <c r="B122" s="180"/>
      <c r="C122" s="181" t="s">
        <v>83</v>
      </c>
      <c r="D122" s="181" t="s">
        <v>162</v>
      </c>
      <c r="E122" s="182" t="s">
        <v>2258</v>
      </c>
      <c r="F122" s="183" t="s">
        <v>2259</v>
      </c>
      <c r="G122" s="184" t="s">
        <v>261</v>
      </c>
      <c r="H122" s="185">
        <v>2</v>
      </c>
      <c r="I122" s="186"/>
      <c r="J122" s="187">
        <f>ROUND(I122*H122,2)</f>
        <v>0</v>
      </c>
      <c r="K122" s="188"/>
      <c r="L122" s="39"/>
      <c r="M122" s="189" t="s">
        <v>1</v>
      </c>
      <c r="N122" s="190" t="s">
        <v>41</v>
      </c>
      <c r="O122" s="77"/>
      <c r="P122" s="191">
        <f>O122*H122</f>
        <v>0</v>
      </c>
      <c r="Q122" s="191">
        <v>0</v>
      </c>
      <c r="R122" s="191">
        <f>Q122*H122</f>
        <v>0</v>
      </c>
      <c r="S122" s="191">
        <v>0</v>
      </c>
      <c r="T122" s="19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93" t="s">
        <v>83</v>
      </c>
      <c r="AT122" s="193" t="s">
        <v>162</v>
      </c>
      <c r="AU122" s="193" t="s">
        <v>85</v>
      </c>
      <c r="AY122" s="19" t="s">
        <v>160</v>
      </c>
      <c r="BE122" s="194">
        <f>IF(N122="základní",J122,0)</f>
        <v>0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19" t="s">
        <v>83</v>
      </c>
      <c r="BK122" s="194">
        <f>ROUND(I122*H122,2)</f>
        <v>0</v>
      </c>
      <c r="BL122" s="19" t="s">
        <v>83</v>
      </c>
      <c r="BM122" s="193" t="s">
        <v>2260</v>
      </c>
    </row>
    <row r="123" s="2" customFormat="1" ht="24.15" customHeight="1">
      <c r="A123" s="38"/>
      <c r="B123" s="180"/>
      <c r="C123" s="181" t="s">
        <v>85</v>
      </c>
      <c r="D123" s="181" t="s">
        <v>162</v>
      </c>
      <c r="E123" s="182" t="s">
        <v>2223</v>
      </c>
      <c r="F123" s="183" t="s">
        <v>2224</v>
      </c>
      <c r="G123" s="184" t="s">
        <v>261</v>
      </c>
      <c r="H123" s="185">
        <v>4</v>
      </c>
      <c r="I123" s="186"/>
      <c r="J123" s="187">
        <f>ROUND(I123*H123,2)</f>
        <v>0</v>
      </c>
      <c r="K123" s="188"/>
      <c r="L123" s="39"/>
      <c r="M123" s="189" t="s">
        <v>1</v>
      </c>
      <c r="N123" s="190" t="s">
        <v>41</v>
      </c>
      <c r="O123" s="77"/>
      <c r="P123" s="191">
        <f>O123*H123</f>
        <v>0</v>
      </c>
      <c r="Q123" s="191">
        <v>0</v>
      </c>
      <c r="R123" s="191">
        <f>Q123*H123</f>
        <v>0</v>
      </c>
      <c r="S123" s="191">
        <v>0</v>
      </c>
      <c r="T123" s="19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93" t="s">
        <v>83</v>
      </c>
      <c r="AT123" s="193" t="s">
        <v>162</v>
      </c>
      <c r="AU123" s="193" t="s">
        <v>85</v>
      </c>
      <c r="AY123" s="19" t="s">
        <v>160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19" t="s">
        <v>83</v>
      </c>
      <c r="BK123" s="194">
        <f>ROUND(I123*H123,2)</f>
        <v>0</v>
      </c>
      <c r="BL123" s="19" t="s">
        <v>83</v>
      </c>
      <c r="BM123" s="193" t="s">
        <v>2261</v>
      </c>
    </row>
    <row r="124" s="2" customFormat="1" ht="16.5" customHeight="1">
      <c r="A124" s="38"/>
      <c r="B124" s="180"/>
      <c r="C124" s="227" t="s">
        <v>185</v>
      </c>
      <c r="D124" s="227" t="s">
        <v>329</v>
      </c>
      <c r="E124" s="228" t="s">
        <v>1994</v>
      </c>
      <c r="F124" s="229" t="s">
        <v>1995</v>
      </c>
      <c r="G124" s="230" t="s">
        <v>762</v>
      </c>
      <c r="H124" s="231">
        <v>120</v>
      </c>
      <c r="I124" s="232"/>
      <c r="J124" s="233">
        <f>ROUND(I124*H124,2)</f>
        <v>0</v>
      </c>
      <c r="K124" s="234"/>
      <c r="L124" s="235"/>
      <c r="M124" s="236" t="s">
        <v>1</v>
      </c>
      <c r="N124" s="237" t="s">
        <v>41</v>
      </c>
      <c r="O124" s="77"/>
      <c r="P124" s="191">
        <f>O124*H124</f>
        <v>0</v>
      </c>
      <c r="Q124" s="191">
        <v>0</v>
      </c>
      <c r="R124" s="191">
        <f>Q124*H124</f>
        <v>0</v>
      </c>
      <c r="S124" s="191">
        <v>0</v>
      </c>
      <c r="T124" s="19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93" t="s">
        <v>85</v>
      </c>
      <c r="AT124" s="193" t="s">
        <v>329</v>
      </c>
      <c r="AU124" s="193" t="s">
        <v>85</v>
      </c>
      <c r="AY124" s="19" t="s">
        <v>160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19" t="s">
        <v>83</v>
      </c>
      <c r="BK124" s="194">
        <f>ROUND(I124*H124,2)</f>
        <v>0</v>
      </c>
      <c r="BL124" s="19" t="s">
        <v>83</v>
      </c>
      <c r="BM124" s="193" t="s">
        <v>2262</v>
      </c>
    </row>
    <row r="125" s="2" customFormat="1" ht="16.5" customHeight="1">
      <c r="A125" s="38"/>
      <c r="B125" s="180"/>
      <c r="C125" s="181" t="s">
        <v>166</v>
      </c>
      <c r="D125" s="181" t="s">
        <v>162</v>
      </c>
      <c r="E125" s="182" t="s">
        <v>1997</v>
      </c>
      <c r="F125" s="183" t="s">
        <v>1998</v>
      </c>
      <c r="G125" s="184" t="s">
        <v>1189</v>
      </c>
      <c r="H125" s="185">
        <v>16</v>
      </c>
      <c r="I125" s="186"/>
      <c r="J125" s="187">
        <f>ROUND(I125*H125,2)</f>
        <v>0</v>
      </c>
      <c r="K125" s="188"/>
      <c r="L125" s="39"/>
      <c r="M125" s="189" t="s">
        <v>1</v>
      </c>
      <c r="N125" s="190" t="s">
        <v>41</v>
      </c>
      <c r="O125" s="77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93" t="s">
        <v>166</v>
      </c>
      <c r="AT125" s="193" t="s">
        <v>162</v>
      </c>
      <c r="AU125" s="193" t="s">
        <v>85</v>
      </c>
      <c r="AY125" s="19" t="s">
        <v>160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9" t="s">
        <v>83</v>
      </c>
      <c r="BK125" s="194">
        <f>ROUND(I125*H125,2)</f>
        <v>0</v>
      </c>
      <c r="BL125" s="19" t="s">
        <v>166</v>
      </c>
      <c r="BM125" s="193" t="s">
        <v>2263</v>
      </c>
    </row>
    <row r="126" s="2" customFormat="1" ht="16.5" customHeight="1">
      <c r="A126" s="38"/>
      <c r="B126" s="180"/>
      <c r="C126" s="227" t="s">
        <v>318</v>
      </c>
      <c r="D126" s="227" t="s">
        <v>329</v>
      </c>
      <c r="E126" s="228" t="s">
        <v>2074</v>
      </c>
      <c r="F126" s="229" t="s">
        <v>2075</v>
      </c>
      <c r="G126" s="230" t="s">
        <v>261</v>
      </c>
      <c r="H126" s="231">
        <v>2</v>
      </c>
      <c r="I126" s="232"/>
      <c r="J126" s="233">
        <f>ROUND(I126*H126,2)</f>
        <v>0</v>
      </c>
      <c r="K126" s="234"/>
      <c r="L126" s="235"/>
      <c r="M126" s="236" t="s">
        <v>1</v>
      </c>
      <c r="N126" s="237" t="s">
        <v>41</v>
      </c>
      <c r="O126" s="77"/>
      <c r="P126" s="191">
        <f>O126*H126</f>
        <v>0</v>
      </c>
      <c r="Q126" s="191">
        <v>0</v>
      </c>
      <c r="R126" s="191">
        <f>Q126*H126</f>
        <v>0</v>
      </c>
      <c r="S126" s="191">
        <v>0</v>
      </c>
      <c r="T126" s="19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93" t="s">
        <v>332</v>
      </c>
      <c r="AT126" s="193" t="s">
        <v>329</v>
      </c>
      <c r="AU126" s="193" t="s">
        <v>85</v>
      </c>
      <c r="AY126" s="19" t="s">
        <v>160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19" t="s">
        <v>83</v>
      </c>
      <c r="BK126" s="194">
        <f>ROUND(I126*H126,2)</f>
        <v>0</v>
      </c>
      <c r="BL126" s="19" t="s">
        <v>166</v>
      </c>
      <c r="BM126" s="193" t="s">
        <v>2264</v>
      </c>
    </row>
    <row r="127" s="2" customFormat="1" ht="16.5" customHeight="1">
      <c r="A127" s="38"/>
      <c r="B127" s="180"/>
      <c r="C127" s="227" t="s">
        <v>176</v>
      </c>
      <c r="D127" s="227" t="s">
        <v>329</v>
      </c>
      <c r="E127" s="228" t="s">
        <v>2077</v>
      </c>
      <c r="F127" s="229" t="s">
        <v>2078</v>
      </c>
      <c r="G127" s="230" t="s">
        <v>261</v>
      </c>
      <c r="H127" s="231">
        <v>2</v>
      </c>
      <c r="I127" s="232"/>
      <c r="J127" s="233">
        <f>ROUND(I127*H127,2)</f>
        <v>0</v>
      </c>
      <c r="K127" s="234"/>
      <c r="L127" s="235"/>
      <c r="M127" s="236" t="s">
        <v>1</v>
      </c>
      <c r="N127" s="237" t="s">
        <v>41</v>
      </c>
      <c r="O127" s="77"/>
      <c r="P127" s="191">
        <f>O127*H127</f>
        <v>0</v>
      </c>
      <c r="Q127" s="191">
        <v>0</v>
      </c>
      <c r="R127" s="191">
        <f>Q127*H127</f>
        <v>0</v>
      </c>
      <c r="S127" s="191">
        <v>0</v>
      </c>
      <c r="T127" s="19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93" t="s">
        <v>85</v>
      </c>
      <c r="AT127" s="193" t="s">
        <v>329</v>
      </c>
      <c r="AU127" s="193" t="s">
        <v>85</v>
      </c>
      <c r="AY127" s="19" t="s">
        <v>160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19" t="s">
        <v>83</v>
      </c>
      <c r="BK127" s="194">
        <f>ROUND(I127*H127,2)</f>
        <v>0</v>
      </c>
      <c r="BL127" s="19" t="s">
        <v>83</v>
      </c>
      <c r="BM127" s="193" t="s">
        <v>2265</v>
      </c>
    </row>
    <row r="128" s="2" customFormat="1" ht="37.8" customHeight="1">
      <c r="A128" s="38"/>
      <c r="B128" s="180"/>
      <c r="C128" s="181" t="s">
        <v>191</v>
      </c>
      <c r="D128" s="181" t="s">
        <v>162</v>
      </c>
      <c r="E128" s="182" t="s">
        <v>2080</v>
      </c>
      <c r="F128" s="183" t="s">
        <v>2081</v>
      </c>
      <c r="G128" s="184" t="s">
        <v>261</v>
      </c>
      <c r="H128" s="185">
        <v>4</v>
      </c>
      <c r="I128" s="186"/>
      <c r="J128" s="187">
        <f>ROUND(I128*H128,2)</f>
        <v>0</v>
      </c>
      <c r="K128" s="188"/>
      <c r="L128" s="39"/>
      <c r="M128" s="189" t="s">
        <v>1</v>
      </c>
      <c r="N128" s="190" t="s">
        <v>41</v>
      </c>
      <c r="O128" s="77"/>
      <c r="P128" s="191">
        <f>O128*H128</f>
        <v>0</v>
      </c>
      <c r="Q128" s="191">
        <v>0</v>
      </c>
      <c r="R128" s="191">
        <f>Q128*H128</f>
        <v>0</v>
      </c>
      <c r="S128" s="191">
        <v>0</v>
      </c>
      <c r="T128" s="19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93" t="s">
        <v>83</v>
      </c>
      <c r="AT128" s="193" t="s">
        <v>162</v>
      </c>
      <c r="AU128" s="193" t="s">
        <v>85</v>
      </c>
      <c r="AY128" s="19" t="s">
        <v>160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19" t="s">
        <v>83</v>
      </c>
      <c r="BK128" s="194">
        <f>ROUND(I128*H128,2)</f>
        <v>0</v>
      </c>
      <c r="BL128" s="19" t="s">
        <v>83</v>
      </c>
      <c r="BM128" s="193" t="s">
        <v>2266</v>
      </c>
    </row>
    <row r="129" s="2" customFormat="1" ht="16.5" customHeight="1">
      <c r="A129" s="38"/>
      <c r="B129" s="180"/>
      <c r="C129" s="227" t="s">
        <v>332</v>
      </c>
      <c r="D129" s="227" t="s">
        <v>329</v>
      </c>
      <c r="E129" s="228" t="s">
        <v>2083</v>
      </c>
      <c r="F129" s="229" t="s">
        <v>2084</v>
      </c>
      <c r="G129" s="230" t="s">
        <v>261</v>
      </c>
      <c r="H129" s="231">
        <v>1</v>
      </c>
      <c r="I129" s="232"/>
      <c r="J129" s="233">
        <f>ROUND(I129*H129,2)</f>
        <v>0</v>
      </c>
      <c r="K129" s="234"/>
      <c r="L129" s="235"/>
      <c r="M129" s="236" t="s">
        <v>1</v>
      </c>
      <c r="N129" s="237" t="s">
        <v>41</v>
      </c>
      <c r="O129" s="77"/>
      <c r="P129" s="191">
        <f>O129*H129</f>
        <v>0</v>
      </c>
      <c r="Q129" s="191">
        <v>0</v>
      </c>
      <c r="R129" s="191">
        <f>Q129*H129</f>
        <v>0</v>
      </c>
      <c r="S129" s="191">
        <v>0</v>
      </c>
      <c r="T129" s="19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93" t="s">
        <v>332</v>
      </c>
      <c r="AT129" s="193" t="s">
        <v>329</v>
      </c>
      <c r="AU129" s="193" t="s">
        <v>85</v>
      </c>
      <c r="AY129" s="19" t="s">
        <v>160</v>
      </c>
      <c r="BE129" s="194">
        <f>IF(N129="základní",J129,0)</f>
        <v>0</v>
      </c>
      <c r="BF129" s="194">
        <f>IF(N129="snížená",J129,0)</f>
        <v>0</v>
      </c>
      <c r="BG129" s="194">
        <f>IF(N129="zákl. přenesená",J129,0)</f>
        <v>0</v>
      </c>
      <c r="BH129" s="194">
        <f>IF(N129="sníž. přenesená",J129,0)</f>
        <v>0</v>
      </c>
      <c r="BI129" s="194">
        <f>IF(N129="nulová",J129,0)</f>
        <v>0</v>
      </c>
      <c r="BJ129" s="19" t="s">
        <v>83</v>
      </c>
      <c r="BK129" s="194">
        <f>ROUND(I129*H129,2)</f>
        <v>0</v>
      </c>
      <c r="BL129" s="19" t="s">
        <v>166</v>
      </c>
      <c r="BM129" s="193" t="s">
        <v>2267</v>
      </c>
    </row>
    <row r="130" s="2" customFormat="1" ht="16.5" customHeight="1">
      <c r="A130" s="38"/>
      <c r="B130" s="180"/>
      <c r="C130" s="227" t="s">
        <v>196</v>
      </c>
      <c r="D130" s="227" t="s">
        <v>329</v>
      </c>
      <c r="E130" s="228" t="s">
        <v>2086</v>
      </c>
      <c r="F130" s="229" t="s">
        <v>2087</v>
      </c>
      <c r="G130" s="230" t="s">
        <v>261</v>
      </c>
      <c r="H130" s="231">
        <v>1</v>
      </c>
      <c r="I130" s="232"/>
      <c r="J130" s="233">
        <f>ROUND(I130*H130,2)</f>
        <v>0</v>
      </c>
      <c r="K130" s="234"/>
      <c r="L130" s="235"/>
      <c r="M130" s="236" t="s">
        <v>1</v>
      </c>
      <c r="N130" s="237" t="s">
        <v>41</v>
      </c>
      <c r="O130" s="77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93" t="s">
        <v>85</v>
      </c>
      <c r="AT130" s="193" t="s">
        <v>329</v>
      </c>
      <c r="AU130" s="193" t="s">
        <v>85</v>
      </c>
      <c r="AY130" s="19" t="s">
        <v>160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19" t="s">
        <v>83</v>
      </c>
      <c r="BK130" s="194">
        <f>ROUND(I130*H130,2)</f>
        <v>0</v>
      </c>
      <c r="BL130" s="19" t="s">
        <v>83</v>
      </c>
      <c r="BM130" s="193" t="s">
        <v>2268</v>
      </c>
    </row>
    <row r="131" s="2" customFormat="1" ht="21.75" customHeight="1">
      <c r="A131" s="38"/>
      <c r="B131" s="180"/>
      <c r="C131" s="181" t="s">
        <v>202</v>
      </c>
      <c r="D131" s="181" t="s">
        <v>162</v>
      </c>
      <c r="E131" s="182" t="s">
        <v>2090</v>
      </c>
      <c r="F131" s="183" t="s">
        <v>2091</v>
      </c>
      <c r="G131" s="184" t="s">
        <v>261</v>
      </c>
      <c r="H131" s="185">
        <v>2</v>
      </c>
      <c r="I131" s="186"/>
      <c r="J131" s="187">
        <f>ROUND(I131*H131,2)</f>
        <v>0</v>
      </c>
      <c r="K131" s="188"/>
      <c r="L131" s="39"/>
      <c r="M131" s="189" t="s">
        <v>1</v>
      </c>
      <c r="N131" s="190" t="s">
        <v>41</v>
      </c>
      <c r="O131" s="77"/>
      <c r="P131" s="191">
        <f>O131*H131</f>
        <v>0</v>
      </c>
      <c r="Q131" s="191">
        <v>0</v>
      </c>
      <c r="R131" s="191">
        <f>Q131*H131</f>
        <v>0</v>
      </c>
      <c r="S131" s="191">
        <v>0</v>
      </c>
      <c r="T131" s="19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93" t="s">
        <v>83</v>
      </c>
      <c r="AT131" s="193" t="s">
        <v>162</v>
      </c>
      <c r="AU131" s="193" t="s">
        <v>85</v>
      </c>
      <c r="AY131" s="19" t="s">
        <v>160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19" t="s">
        <v>83</v>
      </c>
      <c r="BK131" s="194">
        <f>ROUND(I131*H131,2)</f>
        <v>0</v>
      </c>
      <c r="BL131" s="19" t="s">
        <v>83</v>
      </c>
      <c r="BM131" s="193" t="s">
        <v>2269</v>
      </c>
    </row>
    <row r="132" s="2" customFormat="1" ht="16.5" customHeight="1">
      <c r="A132" s="38"/>
      <c r="B132" s="180"/>
      <c r="C132" s="227" t="s">
        <v>1237</v>
      </c>
      <c r="D132" s="227" t="s">
        <v>329</v>
      </c>
      <c r="E132" s="228" t="s">
        <v>2270</v>
      </c>
      <c r="F132" s="229" t="s">
        <v>2094</v>
      </c>
      <c r="G132" s="230" t="s">
        <v>261</v>
      </c>
      <c r="H132" s="231">
        <v>6</v>
      </c>
      <c r="I132" s="232"/>
      <c r="J132" s="233">
        <f>ROUND(I132*H132,2)</f>
        <v>0</v>
      </c>
      <c r="K132" s="234"/>
      <c r="L132" s="235"/>
      <c r="M132" s="236" t="s">
        <v>1</v>
      </c>
      <c r="N132" s="237" t="s">
        <v>41</v>
      </c>
      <c r="O132" s="77"/>
      <c r="P132" s="191">
        <f>O132*H132</f>
        <v>0</v>
      </c>
      <c r="Q132" s="191">
        <v>0</v>
      </c>
      <c r="R132" s="191">
        <f>Q132*H132</f>
        <v>0</v>
      </c>
      <c r="S132" s="191">
        <v>0</v>
      </c>
      <c r="T132" s="19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93" t="s">
        <v>332</v>
      </c>
      <c r="AT132" s="193" t="s">
        <v>329</v>
      </c>
      <c r="AU132" s="193" t="s">
        <v>85</v>
      </c>
      <c r="AY132" s="19" t="s">
        <v>160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19" t="s">
        <v>83</v>
      </c>
      <c r="BK132" s="194">
        <f>ROUND(I132*H132,2)</f>
        <v>0</v>
      </c>
      <c r="BL132" s="19" t="s">
        <v>166</v>
      </c>
      <c r="BM132" s="193" t="s">
        <v>2271</v>
      </c>
    </row>
    <row r="133" s="2" customFormat="1" ht="21.75" customHeight="1">
      <c r="A133" s="38"/>
      <c r="B133" s="180"/>
      <c r="C133" s="181" t="s">
        <v>8</v>
      </c>
      <c r="D133" s="181" t="s">
        <v>162</v>
      </c>
      <c r="E133" s="182" t="s">
        <v>2150</v>
      </c>
      <c r="F133" s="183" t="s">
        <v>2272</v>
      </c>
      <c r="G133" s="184" t="s">
        <v>261</v>
      </c>
      <c r="H133" s="185">
        <v>6</v>
      </c>
      <c r="I133" s="186"/>
      <c r="J133" s="187">
        <f>ROUND(I133*H133,2)</f>
        <v>0</v>
      </c>
      <c r="K133" s="188"/>
      <c r="L133" s="39"/>
      <c r="M133" s="189" t="s">
        <v>1</v>
      </c>
      <c r="N133" s="190" t="s">
        <v>41</v>
      </c>
      <c r="O133" s="77"/>
      <c r="P133" s="191">
        <f>O133*H133</f>
        <v>0</v>
      </c>
      <c r="Q133" s="191">
        <v>0</v>
      </c>
      <c r="R133" s="191">
        <f>Q133*H133</f>
        <v>0</v>
      </c>
      <c r="S133" s="191">
        <v>0</v>
      </c>
      <c r="T133" s="19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3" t="s">
        <v>166</v>
      </c>
      <c r="AT133" s="193" t="s">
        <v>162</v>
      </c>
      <c r="AU133" s="193" t="s">
        <v>85</v>
      </c>
      <c r="AY133" s="19" t="s">
        <v>160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19" t="s">
        <v>83</v>
      </c>
      <c r="BK133" s="194">
        <f>ROUND(I133*H133,2)</f>
        <v>0</v>
      </c>
      <c r="BL133" s="19" t="s">
        <v>166</v>
      </c>
      <c r="BM133" s="193" t="s">
        <v>2273</v>
      </c>
    </row>
    <row r="134" s="2" customFormat="1" ht="24.15" customHeight="1">
      <c r="A134" s="38"/>
      <c r="B134" s="180"/>
      <c r="C134" s="227" t="s">
        <v>1244</v>
      </c>
      <c r="D134" s="227" t="s">
        <v>329</v>
      </c>
      <c r="E134" s="228" t="s">
        <v>2099</v>
      </c>
      <c r="F134" s="229" t="s">
        <v>2100</v>
      </c>
      <c r="G134" s="230" t="s">
        <v>261</v>
      </c>
      <c r="H134" s="231">
        <v>6</v>
      </c>
      <c r="I134" s="232"/>
      <c r="J134" s="233">
        <f>ROUND(I134*H134,2)</f>
        <v>0</v>
      </c>
      <c r="K134" s="234"/>
      <c r="L134" s="235"/>
      <c r="M134" s="236" t="s">
        <v>1</v>
      </c>
      <c r="N134" s="237" t="s">
        <v>41</v>
      </c>
      <c r="O134" s="77"/>
      <c r="P134" s="191">
        <f>O134*H134</f>
        <v>0</v>
      </c>
      <c r="Q134" s="191">
        <v>0</v>
      </c>
      <c r="R134" s="191">
        <f>Q134*H134</f>
        <v>0</v>
      </c>
      <c r="S134" s="191">
        <v>0</v>
      </c>
      <c r="T134" s="19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93" t="s">
        <v>332</v>
      </c>
      <c r="AT134" s="193" t="s">
        <v>329</v>
      </c>
      <c r="AU134" s="193" t="s">
        <v>85</v>
      </c>
      <c r="AY134" s="19" t="s">
        <v>160</v>
      </c>
      <c r="BE134" s="194">
        <f>IF(N134="základní",J134,0)</f>
        <v>0</v>
      </c>
      <c r="BF134" s="194">
        <f>IF(N134="snížená",J134,0)</f>
        <v>0</v>
      </c>
      <c r="BG134" s="194">
        <f>IF(N134="zákl. přenesená",J134,0)</f>
        <v>0</v>
      </c>
      <c r="BH134" s="194">
        <f>IF(N134="sníž. přenesená",J134,0)</f>
        <v>0</v>
      </c>
      <c r="BI134" s="194">
        <f>IF(N134="nulová",J134,0)</f>
        <v>0</v>
      </c>
      <c r="BJ134" s="19" t="s">
        <v>83</v>
      </c>
      <c r="BK134" s="194">
        <f>ROUND(I134*H134,2)</f>
        <v>0</v>
      </c>
      <c r="BL134" s="19" t="s">
        <v>166</v>
      </c>
      <c r="BM134" s="193" t="s">
        <v>2274</v>
      </c>
    </row>
    <row r="135" s="2" customFormat="1" ht="16.5" customHeight="1">
      <c r="A135" s="38"/>
      <c r="B135" s="180"/>
      <c r="C135" s="181" t="s">
        <v>272</v>
      </c>
      <c r="D135" s="181" t="s">
        <v>162</v>
      </c>
      <c r="E135" s="182" t="s">
        <v>2275</v>
      </c>
      <c r="F135" s="183" t="s">
        <v>2276</v>
      </c>
      <c r="G135" s="184" t="s">
        <v>261</v>
      </c>
      <c r="H135" s="185">
        <v>3</v>
      </c>
      <c r="I135" s="186"/>
      <c r="J135" s="187">
        <f>ROUND(I135*H135,2)</f>
        <v>0</v>
      </c>
      <c r="K135" s="188"/>
      <c r="L135" s="39"/>
      <c r="M135" s="189" t="s">
        <v>1</v>
      </c>
      <c r="N135" s="190" t="s">
        <v>41</v>
      </c>
      <c r="O135" s="77"/>
      <c r="P135" s="191">
        <f>O135*H135</f>
        <v>0</v>
      </c>
      <c r="Q135" s="191">
        <v>0</v>
      </c>
      <c r="R135" s="191">
        <f>Q135*H135</f>
        <v>0</v>
      </c>
      <c r="S135" s="191">
        <v>0</v>
      </c>
      <c r="T135" s="19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3" t="s">
        <v>166</v>
      </c>
      <c r="AT135" s="193" t="s">
        <v>162</v>
      </c>
      <c r="AU135" s="193" t="s">
        <v>85</v>
      </c>
      <c r="AY135" s="19" t="s">
        <v>160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9" t="s">
        <v>83</v>
      </c>
      <c r="BK135" s="194">
        <f>ROUND(I135*H135,2)</f>
        <v>0</v>
      </c>
      <c r="BL135" s="19" t="s">
        <v>166</v>
      </c>
      <c r="BM135" s="193" t="s">
        <v>2277</v>
      </c>
    </row>
    <row r="136" s="2" customFormat="1" ht="24.15" customHeight="1">
      <c r="A136" s="38"/>
      <c r="B136" s="180"/>
      <c r="C136" s="227" t="s">
        <v>1251</v>
      </c>
      <c r="D136" s="227" t="s">
        <v>329</v>
      </c>
      <c r="E136" s="228" t="s">
        <v>2105</v>
      </c>
      <c r="F136" s="229" t="s">
        <v>2106</v>
      </c>
      <c r="G136" s="230" t="s">
        <v>261</v>
      </c>
      <c r="H136" s="231">
        <v>1</v>
      </c>
      <c r="I136" s="232"/>
      <c r="J136" s="233">
        <f>ROUND(I136*H136,2)</f>
        <v>0</v>
      </c>
      <c r="K136" s="234"/>
      <c r="L136" s="235"/>
      <c r="M136" s="236" t="s">
        <v>1</v>
      </c>
      <c r="N136" s="237" t="s">
        <v>41</v>
      </c>
      <c r="O136" s="77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93" t="s">
        <v>332</v>
      </c>
      <c r="AT136" s="193" t="s">
        <v>329</v>
      </c>
      <c r="AU136" s="193" t="s">
        <v>85</v>
      </c>
      <c r="AY136" s="19" t="s">
        <v>160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9" t="s">
        <v>83</v>
      </c>
      <c r="BK136" s="194">
        <f>ROUND(I136*H136,2)</f>
        <v>0</v>
      </c>
      <c r="BL136" s="19" t="s">
        <v>166</v>
      </c>
      <c r="BM136" s="193" t="s">
        <v>2278</v>
      </c>
    </row>
    <row r="137" s="2" customFormat="1" ht="24.15" customHeight="1">
      <c r="A137" s="38"/>
      <c r="B137" s="180"/>
      <c r="C137" s="227" t="s">
        <v>561</v>
      </c>
      <c r="D137" s="227" t="s">
        <v>329</v>
      </c>
      <c r="E137" s="228" t="s">
        <v>1453</v>
      </c>
      <c r="F137" s="229" t="s">
        <v>1454</v>
      </c>
      <c r="G137" s="230" t="s">
        <v>261</v>
      </c>
      <c r="H137" s="231">
        <v>1</v>
      </c>
      <c r="I137" s="232"/>
      <c r="J137" s="233">
        <f>ROUND(I137*H137,2)</f>
        <v>0</v>
      </c>
      <c r="K137" s="234"/>
      <c r="L137" s="235"/>
      <c r="M137" s="236" t="s">
        <v>1</v>
      </c>
      <c r="N137" s="237" t="s">
        <v>41</v>
      </c>
      <c r="O137" s="77"/>
      <c r="P137" s="191">
        <f>O137*H137</f>
        <v>0</v>
      </c>
      <c r="Q137" s="191">
        <v>0</v>
      </c>
      <c r="R137" s="191">
        <f>Q137*H137</f>
        <v>0</v>
      </c>
      <c r="S137" s="191">
        <v>0</v>
      </c>
      <c r="T137" s="19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93" t="s">
        <v>85</v>
      </c>
      <c r="AT137" s="193" t="s">
        <v>329</v>
      </c>
      <c r="AU137" s="193" t="s">
        <v>85</v>
      </c>
      <c r="AY137" s="19" t="s">
        <v>160</v>
      </c>
      <c r="BE137" s="194">
        <f>IF(N137="základní",J137,0)</f>
        <v>0</v>
      </c>
      <c r="BF137" s="194">
        <f>IF(N137="snížená",J137,0)</f>
        <v>0</v>
      </c>
      <c r="BG137" s="194">
        <f>IF(N137="zákl. přenesená",J137,0)</f>
        <v>0</v>
      </c>
      <c r="BH137" s="194">
        <f>IF(N137="sníž. přenesená",J137,0)</f>
        <v>0</v>
      </c>
      <c r="BI137" s="194">
        <f>IF(N137="nulová",J137,0)</f>
        <v>0</v>
      </c>
      <c r="BJ137" s="19" t="s">
        <v>83</v>
      </c>
      <c r="BK137" s="194">
        <f>ROUND(I137*H137,2)</f>
        <v>0</v>
      </c>
      <c r="BL137" s="19" t="s">
        <v>83</v>
      </c>
      <c r="BM137" s="193" t="s">
        <v>2279</v>
      </c>
    </row>
    <row r="138" s="2" customFormat="1" ht="24.15" customHeight="1">
      <c r="A138" s="38"/>
      <c r="B138" s="180"/>
      <c r="C138" s="181" t="s">
        <v>1258</v>
      </c>
      <c r="D138" s="181" t="s">
        <v>162</v>
      </c>
      <c r="E138" s="182" t="s">
        <v>1456</v>
      </c>
      <c r="F138" s="183" t="s">
        <v>1457</v>
      </c>
      <c r="G138" s="184" t="s">
        <v>261</v>
      </c>
      <c r="H138" s="185">
        <v>2</v>
      </c>
      <c r="I138" s="186"/>
      <c r="J138" s="187">
        <f>ROUND(I138*H138,2)</f>
        <v>0</v>
      </c>
      <c r="K138" s="188"/>
      <c r="L138" s="39"/>
      <c r="M138" s="189" t="s">
        <v>1</v>
      </c>
      <c r="N138" s="190" t="s">
        <v>41</v>
      </c>
      <c r="O138" s="77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93" t="s">
        <v>83</v>
      </c>
      <c r="AT138" s="193" t="s">
        <v>162</v>
      </c>
      <c r="AU138" s="193" t="s">
        <v>85</v>
      </c>
      <c r="AY138" s="19" t="s">
        <v>160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19" t="s">
        <v>83</v>
      </c>
      <c r="BK138" s="194">
        <f>ROUND(I138*H138,2)</f>
        <v>0</v>
      </c>
      <c r="BL138" s="19" t="s">
        <v>83</v>
      </c>
      <c r="BM138" s="193" t="s">
        <v>2280</v>
      </c>
    </row>
    <row r="139" s="2" customFormat="1" ht="16.5" customHeight="1">
      <c r="A139" s="38"/>
      <c r="B139" s="180"/>
      <c r="C139" s="227" t="s">
        <v>1262</v>
      </c>
      <c r="D139" s="227" t="s">
        <v>329</v>
      </c>
      <c r="E139" s="228" t="s">
        <v>2111</v>
      </c>
      <c r="F139" s="229" t="s">
        <v>2112</v>
      </c>
      <c r="G139" s="230" t="s">
        <v>261</v>
      </c>
      <c r="H139" s="231">
        <v>2</v>
      </c>
      <c r="I139" s="232"/>
      <c r="J139" s="233">
        <f>ROUND(I139*H139,2)</f>
        <v>0</v>
      </c>
      <c r="K139" s="234"/>
      <c r="L139" s="235"/>
      <c r="M139" s="236" t="s">
        <v>1</v>
      </c>
      <c r="N139" s="237" t="s">
        <v>41</v>
      </c>
      <c r="O139" s="77"/>
      <c r="P139" s="191">
        <f>O139*H139</f>
        <v>0</v>
      </c>
      <c r="Q139" s="191">
        <v>0</v>
      </c>
      <c r="R139" s="191">
        <f>Q139*H139</f>
        <v>0</v>
      </c>
      <c r="S139" s="191">
        <v>0</v>
      </c>
      <c r="T139" s="19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93" t="s">
        <v>332</v>
      </c>
      <c r="AT139" s="193" t="s">
        <v>329</v>
      </c>
      <c r="AU139" s="193" t="s">
        <v>85</v>
      </c>
      <c r="AY139" s="19" t="s">
        <v>160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9" t="s">
        <v>83</v>
      </c>
      <c r="BK139" s="194">
        <f>ROUND(I139*H139,2)</f>
        <v>0</v>
      </c>
      <c r="BL139" s="19" t="s">
        <v>166</v>
      </c>
      <c r="BM139" s="193" t="s">
        <v>2281</v>
      </c>
    </row>
    <row r="140" s="2" customFormat="1" ht="21.75" customHeight="1">
      <c r="A140" s="38"/>
      <c r="B140" s="180"/>
      <c r="C140" s="181" t="s">
        <v>215</v>
      </c>
      <c r="D140" s="181" t="s">
        <v>162</v>
      </c>
      <c r="E140" s="182" t="s">
        <v>2282</v>
      </c>
      <c r="F140" s="183" t="s">
        <v>2283</v>
      </c>
      <c r="G140" s="184" t="s">
        <v>261</v>
      </c>
      <c r="H140" s="185">
        <v>2</v>
      </c>
      <c r="I140" s="186"/>
      <c r="J140" s="187">
        <f>ROUND(I140*H140,2)</f>
        <v>0</v>
      </c>
      <c r="K140" s="188"/>
      <c r="L140" s="39"/>
      <c r="M140" s="189" t="s">
        <v>1</v>
      </c>
      <c r="N140" s="190" t="s">
        <v>41</v>
      </c>
      <c r="O140" s="77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93" t="s">
        <v>166</v>
      </c>
      <c r="AT140" s="193" t="s">
        <v>162</v>
      </c>
      <c r="AU140" s="193" t="s">
        <v>85</v>
      </c>
      <c r="AY140" s="19" t="s">
        <v>160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19" t="s">
        <v>83</v>
      </c>
      <c r="BK140" s="194">
        <f>ROUND(I140*H140,2)</f>
        <v>0</v>
      </c>
      <c r="BL140" s="19" t="s">
        <v>166</v>
      </c>
      <c r="BM140" s="193" t="s">
        <v>2284</v>
      </c>
    </row>
    <row r="141" s="2" customFormat="1" ht="16.5" customHeight="1">
      <c r="A141" s="38"/>
      <c r="B141" s="180"/>
      <c r="C141" s="227" t="s">
        <v>222</v>
      </c>
      <c r="D141" s="227" t="s">
        <v>329</v>
      </c>
      <c r="E141" s="228" t="s">
        <v>1459</v>
      </c>
      <c r="F141" s="229" t="s">
        <v>1460</v>
      </c>
      <c r="G141" s="230" t="s">
        <v>261</v>
      </c>
      <c r="H141" s="231">
        <v>8</v>
      </c>
      <c r="I141" s="232"/>
      <c r="J141" s="233">
        <f>ROUND(I141*H141,2)</f>
        <v>0</v>
      </c>
      <c r="K141" s="234"/>
      <c r="L141" s="235"/>
      <c r="M141" s="236" t="s">
        <v>1</v>
      </c>
      <c r="N141" s="237" t="s">
        <v>41</v>
      </c>
      <c r="O141" s="77"/>
      <c r="P141" s="191">
        <f>O141*H141</f>
        <v>0</v>
      </c>
      <c r="Q141" s="191">
        <v>0</v>
      </c>
      <c r="R141" s="191">
        <f>Q141*H141</f>
        <v>0</v>
      </c>
      <c r="S141" s="191">
        <v>0</v>
      </c>
      <c r="T141" s="19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93" t="s">
        <v>332</v>
      </c>
      <c r="AT141" s="193" t="s">
        <v>329</v>
      </c>
      <c r="AU141" s="193" t="s">
        <v>85</v>
      </c>
      <c r="AY141" s="19" t="s">
        <v>160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9" t="s">
        <v>83</v>
      </c>
      <c r="BK141" s="194">
        <f>ROUND(I141*H141,2)</f>
        <v>0</v>
      </c>
      <c r="BL141" s="19" t="s">
        <v>166</v>
      </c>
      <c r="BM141" s="193" t="s">
        <v>2285</v>
      </c>
    </row>
    <row r="142" s="2" customFormat="1" ht="16.5" customHeight="1">
      <c r="A142" s="38"/>
      <c r="B142" s="180"/>
      <c r="C142" s="227" t="s">
        <v>7</v>
      </c>
      <c r="D142" s="227" t="s">
        <v>329</v>
      </c>
      <c r="E142" s="228" t="s">
        <v>1462</v>
      </c>
      <c r="F142" s="229" t="s">
        <v>1463</v>
      </c>
      <c r="G142" s="230" t="s">
        <v>261</v>
      </c>
      <c r="H142" s="231">
        <v>8</v>
      </c>
      <c r="I142" s="232"/>
      <c r="J142" s="233">
        <f>ROUND(I142*H142,2)</f>
        <v>0</v>
      </c>
      <c r="K142" s="234"/>
      <c r="L142" s="235"/>
      <c r="M142" s="236" t="s">
        <v>1</v>
      </c>
      <c r="N142" s="237" t="s">
        <v>41</v>
      </c>
      <c r="O142" s="77"/>
      <c r="P142" s="191">
        <f>O142*H142</f>
        <v>0</v>
      </c>
      <c r="Q142" s="191">
        <v>0</v>
      </c>
      <c r="R142" s="191">
        <f>Q142*H142</f>
        <v>0</v>
      </c>
      <c r="S142" s="191">
        <v>0</v>
      </c>
      <c r="T142" s="19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93" t="s">
        <v>332</v>
      </c>
      <c r="AT142" s="193" t="s">
        <v>329</v>
      </c>
      <c r="AU142" s="193" t="s">
        <v>85</v>
      </c>
      <c r="AY142" s="19" t="s">
        <v>160</v>
      </c>
      <c r="BE142" s="194">
        <f>IF(N142="základní",J142,0)</f>
        <v>0</v>
      </c>
      <c r="BF142" s="194">
        <f>IF(N142="snížená",J142,0)</f>
        <v>0</v>
      </c>
      <c r="BG142" s="194">
        <f>IF(N142="zákl. přenesená",J142,0)</f>
        <v>0</v>
      </c>
      <c r="BH142" s="194">
        <f>IF(N142="sníž. přenesená",J142,0)</f>
        <v>0</v>
      </c>
      <c r="BI142" s="194">
        <f>IF(N142="nulová",J142,0)</f>
        <v>0</v>
      </c>
      <c r="BJ142" s="19" t="s">
        <v>83</v>
      </c>
      <c r="BK142" s="194">
        <f>ROUND(I142*H142,2)</f>
        <v>0</v>
      </c>
      <c r="BL142" s="19" t="s">
        <v>166</v>
      </c>
      <c r="BM142" s="193" t="s">
        <v>2286</v>
      </c>
    </row>
    <row r="143" s="2" customFormat="1" ht="24.15" customHeight="1">
      <c r="A143" s="38"/>
      <c r="B143" s="180"/>
      <c r="C143" s="227" t="s">
        <v>1275</v>
      </c>
      <c r="D143" s="227" t="s">
        <v>329</v>
      </c>
      <c r="E143" s="228" t="s">
        <v>2121</v>
      </c>
      <c r="F143" s="229" t="s">
        <v>2287</v>
      </c>
      <c r="G143" s="230" t="s">
        <v>261</v>
      </c>
      <c r="H143" s="231">
        <v>2</v>
      </c>
      <c r="I143" s="232"/>
      <c r="J143" s="233">
        <f>ROUND(I143*H143,2)</f>
        <v>0</v>
      </c>
      <c r="K143" s="234"/>
      <c r="L143" s="235"/>
      <c r="M143" s="236" t="s">
        <v>1</v>
      </c>
      <c r="N143" s="237" t="s">
        <v>41</v>
      </c>
      <c r="O143" s="77"/>
      <c r="P143" s="191">
        <f>O143*H143</f>
        <v>0</v>
      </c>
      <c r="Q143" s="191">
        <v>0</v>
      </c>
      <c r="R143" s="191">
        <f>Q143*H143</f>
        <v>0</v>
      </c>
      <c r="S143" s="191">
        <v>0</v>
      </c>
      <c r="T143" s="19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93" t="s">
        <v>332</v>
      </c>
      <c r="AT143" s="193" t="s">
        <v>329</v>
      </c>
      <c r="AU143" s="193" t="s">
        <v>85</v>
      </c>
      <c r="AY143" s="19" t="s">
        <v>160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9" t="s">
        <v>83</v>
      </c>
      <c r="BK143" s="194">
        <f>ROUND(I143*H143,2)</f>
        <v>0</v>
      </c>
      <c r="BL143" s="19" t="s">
        <v>166</v>
      </c>
      <c r="BM143" s="193" t="s">
        <v>2288</v>
      </c>
    </row>
    <row r="144" s="2" customFormat="1" ht="24.15" customHeight="1">
      <c r="A144" s="38"/>
      <c r="B144" s="180"/>
      <c r="C144" s="227" t="s">
        <v>1279</v>
      </c>
      <c r="D144" s="227" t="s">
        <v>329</v>
      </c>
      <c r="E144" s="228" t="s">
        <v>2124</v>
      </c>
      <c r="F144" s="229" t="s">
        <v>2125</v>
      </c>
      <c r="G144" s="230" t="s">
        <v>261</v>
      </c>
      <c r="H144" s="231">
        <v>2</v>
      </c>
      <c r="I144" s="232"/>
      <c r="J144" s="233">
        <f>ROUND(I144*H144,2)</f>
        <v>0</v>
      </c>
      <c r="K144" s="234"/>
      <c r="L144" s="235"/>
      <c r="M144" s="236" t="s">
        <v>1</v>
      </c>
      <c r="N144" s="237" t="s">
        <v>41</v>
      </c>
      <c r="O144" s="77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3" t="s">
        <v>332</v>
      </c>
      <c r="AT144" s="193" t="s">
        <v>329</v>
      </c>
      <c r="AU144" s="193" t="s">
        <v>85</v>
      </c>
      <c r="AY144" s="19" t="s">
        <v>160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9" t="s">
        <v>83</v>
      </c>
      <c r="BK144" s="194">
        <f>ROUND(I144*H144,2)</f>
        <v>0</v>
      </c>
      <c r="BL144" s="19" t="s">
        <v>166</v>
      </c>
      <c r="BM144" s="193" t="s">
        <v>2289</v>
      </c>
    </row>
    <row r="145" s="2" customFormat="1" ht="16.5" customHeight="1">
      <c r="A145" s="38"/>
      <c r="B145" s="180"/>
      <c r="C145" s="181" t="s">
        <v>1283</v>
      </c>
      <c r="D145" s="181" t="s">
        <v>162</v>
      </c>
      <c r="E145" s="182" t="s">
        <v>2128</v>
      </c>
      <c r="F145" s="183" t="s">
        <v>2129</v>
      </c>
      <c r="G145" s="184" t="s">
        <v>1189</v>
      </c>
      <c r="H145" s="185">
        <v>48</v>
      </c>
      <c r="I145" s="186"/>
      <c r="J145" s="187">
        <f>ROUND(I145*H145,2)</f>
        <v>0</v>
      </c>
      <c r="K145" s="188"/>
      <c r="L145" s="39"/>
      <c r="M145" s="189" t="s">
        <v>1</v>
      </c>
      <c r="N145" s="190" t="s">
        <v>41</v>
      </c>
      <c r="O145" s="77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3" t="s">
        <v>166</v>
      </c>
      <c r="AT145" s="193" t="s">
        <v>162</v>
      </c>
      <c r="AU145" s="193" t="s">
        <v>85</v>
      </c>
      <c r="AY145" s="19" t="s">
        <v>160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9" t="s">
        <v>83</v>
      </c>
      <c r="BK145" s="194">
        <f>ROUND(I145*H145,2)</f>
        <v>0</v>
      </c>
      <c r="BL145" s="19" t="s">
        <v>166</v>
      </c>
      <c r="BM145" s="193" t="s">
        <v>2290</v>
      </c>
    </row>
    <row r="146" s="2" customFormat="1" ht="16.5" customHeight="1">
      <c r="A146" s="38"/>
      <c r="B146" s="180"/>
      <c r="C146" s="227" t="s">
        <v>1287</v>
      </c>
      <c r="D146" s="227" t="s">
        <v>329</v>
      </c>
      <c r="E146" s="228" t="s">
        <v>2131</v>
      </c>
      <c r="F146" s="229" t="s">
        <v>2132</v>
      </c>
      <c r="G146" s="230" t="s">
        <v>261</v>
      </c>
      <c r="H146" s="231">
        <v>18</v>
      </c>
      <c r="I146" s="232"/>
      <c r="J146" s="233">
        <f>ROUND(I146*H146,2)</f>
        <v>0</v>
      </c>
      <c r="K146" s="234"/>
      <c r="L146" s="235"/>
      <c r="M146" s="236" t="s">
        <v>1</v>
      </c>
      <c r="N146" s="237" t="s">
        <v>41</v>
      </c>
      <c r="O146" s="77"/>
      <c r="P146" s="191">
        <f>O146*H146</f>
        <v>0</v>
      </c>
      <c r="Q146" s="191">
        <v>0</v>
      </c>
      <c r="R146" s="191">
        <f>Q146*H146</f>
        <v>0</v>
      </c>
      <c r="S146" s="191">
        <v>0</v>
      </c>
      <c r="T146" s="19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93" t="s">
        <v>332</v>
      </c>
      <c r="AT146" s="193" t="s">
        <v>329</v>
      </c>
      <c r="AU146" s="193" t="s">
        <v>85</v>
      </c>
      <c r="AY146" s="19" t="s">
        <v>160</v>
      </c>
      <c r="BE146" s="194">
        <f>IF(N146="základní",J146,0)</f>
        <v>0</v>
      </c>
      <c r="BF146" s="194">
        <f>IF(N146="snížená",J146,0)</f>
        <v>0</v>
      </c>
      <c r="BG146" s="194">
        <f>IF(N146="zákl. přenesená",J146,0)</f>
        <v>0</v>
      </c>
      <c r="BH146" s="194">
        <f>IF(N146="sníž. přenesená",J146,0)</f>
        <v>0</v>
      </c>
      <c r="BI146" s="194">
        <f>IF(N146="nulová",J146,0)</f>
        <v>0</v>
      </c>
      <c r="BJ146" s="19" t="s">
        <v>83</v>
      </c>
      <c r="BK146" s="194">
        <f>ROUND(I146*H146,2)</f>
        <v>0</v>
      </c>
      <c r="BL146" s="19" t="s">
        <v>166</v>
      </c>
      <c r="BM146" s="193" t="s">
        <v>2291</v>
      </c>
    </row>
    <row r="147" s="2" customFormat="1" ht="16.5" customHeight="1">
      <c r="A147" s="38"/>
      <c r="B147" s="180"/>
      <c r="C147" s="181" t="s">
        <v>1291</v>
      </c>
      <c r="D147" s="181" t="s">
        <v>162</v>
      </c>
      <c r="E147" s="182" t="s">
        <v>2135</v>
      </c>
      <c r="F147" s="183" t="s">
        <v>2136</v>
      </c>
      <c r="G147" s="184" t="s">
        <v>261</v>
      </c>
      <c r="H147" s="185">
        <v>18</v>
      </c>
      <c r="I147" s="186"/>
      <c r="J147" s="187">
        <f>ROUND(I147*H147,2)</f>
        <v>0</v>
      </c>
      <c r="K147" s="188"/>
      <c r="L147" s="39"/>
      <c r="M147" s="189" t="s">
        <v>1</v>
      </c>
      <c r="N147" s="190" t="s">
        <v>41</v>
      </c>
      <c r="O147" s="77"/>
      <c r="P147" s="191">
        <f>O147*H147</f>
        <v>0</v>
      </c>
      <c r="Q147" s="191">
        <v>0</v>
      </c>
      <c r="R147" s="191">
        <f>Q147*H147</f>
        <v>0</v>
      </c>
      <c r="S147" s="191">
        <v>0</v>
      </c>
      <c r="T147" s="19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93" t="s">
        <v>83</v>
      </c>
      <c r="AT147" s="193" t="s">
        <v>162</v>
      </c>
      <c r="AU147" s="193" t="s">
        <v>85</v>
      </c>
      <c r="AY147" s="19" t="s">
        <v>160</v>
      </c>
      <c r="BE147" s="194">
        <f>IF(N147="základní",J147,0)</f>
        <v>0</v>
      </c>
      <c r="BF147" s="194">
        <f>IF(N147="snížená",J147,0)</f>
        <v>0</v>
      </c>
      <c r="BG147" s="194">
        <f>IF(N147="zákl. přenesená",J147,0)</f>
        <v>0</v>
      </c>
      <c r="BH147" s="194">
        <f>IF(N147="sníž. přenesená",J147,0)</f>
        <v>0</v>
      </c>
      <c r="BI147" s="194">
        <f>IF(N147="nulová",J147,0)</f>
        <v>0</v>
      </c>
      <c r="BJ147" s="19" t="s">
        <v>83</v>
      </c>
      <c r="BK147" s="194">
        <f>ROUND(I147*H147,2)</f>
        <v>0</v>
      </c>
      <c r="BL147" s="19" t="s">
        <v>83</v>
      </c>
      <c r="BM147" s="193" t="s">
        <v>2292</v>
      </c>
    </row>
    <row r="148" s="2" customFormat="1" ht="16.5" customHeight="1">
      <c r="A148" s="38"/>
      <c r="B148" s="180"/>
      <c r="C148" s="227" t="s">
        <v>1295</v>
      </c>
      <c r="D148" s="227" t="s">
        <v>329</v>
      </c>
      <c r="E148" s="228" t="s">
        <v>2138</v>
      </c>
      <c r="F148" s="229" t="s">
        <v>2139</v>
      </c>
      <c r="G148" s="230" t="s">
        <v>261</v>
      </c>
      <c r="H148" s="231">
        <v>15</v>
      </c>
      <c r="I148" s="232"/>
      <c r="J148" s="233">
        <f>ROUND(I148*H148,2)</f>
        <v>0</v>
      </c>
      <c r="K148" s="234"/>
      <c r="L148" s="235"/>
      <c r="M148" s="236" t="s">
        <v>1</v>
      </c>
      <c r="N148" s="237" t="s">
        <v>41</v>
      </c>
      <c r="O148" s="77"/>
      <c r="P148" s="191">
        <f>O148*H148</f>
        <v>0</v>
      </c>
      <c r="Q148" s="191">
        <v>0</v>
      </c>
      <c r="R148" s="191">
        <f>Q148*H148</f>
        <v>0</v>
      </c>
      <c r="S148" s="191">
        <v>0</v>
      </c>
      <c r="T148" s="19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93" t="s">
        <v>85</v>
      </c>
      <c r="AT148" s="193" t="s">
        <v>329</v>
      </c>
      <c r="AU148" s="193" t="s">
        <v>85</v>
      </c>
      <c r="AY148" s="19" t="s">
        <v>160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19" t="s">
        <v>83</v>
      </c>
      <c r="BK148" s="194">
        <f>ROUND(I148*H148,2)</f>
        <v>0</v>
      </c>
      <c r="BL148" s="19" t="s">
        <v>83</v>
      </c>
      <c r="BM148" s="193" t="s">
        <v>2293</v>
      </c>
    </row>
    <row r="149" s="2" customFormat="1" ht="24.15" customHeight="1">
      <c r="A149" s="38"/>
      <c r="B149" s="180"/>
      <c r="C149" s="181" t="s">
        <v>190</v>
      </c>
      <c r="D149" s="181" t="s">
        <v>162</v>
      </c>
      <c r="E149" s="182" t="s">
        <v>2141</v>
      </c>
      <c r="F149" s="183" t="s">
        <v>2142</v>
      </c>
      <c r="G149" s="184" t="s">
        <v>261</v>
      </c>
      <c r="H149" s="185">
        <v>15</v>
      </c>
      <c r="I149" s="186"/>
      <c r="J149" s="187">
        <f>ROUND(I149*H149,2)</f>
        <v>0</v>
      </c>
      <c r="K149" s="188"/>
      <c r="L149" s="39"/>
      <c r="M149" s="189" t="s">
        <v>1</v>
      </c>
      <c r="N149" s="190" t="s">
        <v>41</v>
      </c>
      <c r="O149" s="77"/>
      <c r="P149" s="191">
        <f>O149*H149</f>
        <v>0</v>
      </c>
      <c r="Q149" s="191">
        <v>0</v>
      </c>
      <c r="R149" s="191">
        <f>Q149*H149</f>
        <v>0</v>
      </c>
      <c r="S149" s="191">
        <v>0</v>
      </c>
      <c r="T149" s="19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93" t="s">
        <v>83</v>
      </c>
      <c r="AT149" s="193" t="s">
        <v>162</v>
      </c>
      <c r="AU149" s="193" t="s">
        <v>85</v>
      </c>
      <c r="AY149" s="19" t="s">
        <v>160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19" t="s">
        <v>83</v>
      </c>
      <c r="BK149" s="194">
        <f>ROUND(I149*H149,2)</f>
        <v>0</v>
      </c>
      <c r="BL149" s="19" t="s">
        <v>83</v>
      </c>
      <c r="BM149" s="193" t="s">
        <v>2294</v>
      </c>
    </row>
    <row r="150" s="2" customFormat="1" ht="16.5" customHeight="1">
      <c r="A150" s="38"/>
      <c r="B150" s="180"/>
      <c r="C150" s="227" t="s">
        <v>1302</v>
      </c>
      <c r="D150" s="227" t="s">
        <v>329</v>
      </c>
      <c r="E150" s="228" t="s">
        <v>2144</v>
      </c>
      <c r="F150" s="229" t="s">
        <v>2145</v>
      </c>
      <c r="G150" s="230" t="s">
        <v>294</v>
      </c>
      <c r="H150" s="231">
        <v>38</v>
      </c>
      <c r="I150" s="232"/>
      <c r="J150" s="233">
        <f>ROUND(I150*H150,2)</f>
        <v>0</v>
      </c>
      <c r="K150" s="234"/>
      <c r="L150" s="235"/>
      <c r="M150" s="236" t="s">
        <v>1</v>
      </c>
      <c r="N150" s="237" t="s">
        <v>41</v>
      </c>
      <c r="O150" s="77"/>
      <c r="P150" s="191">
        <f>O150*H150</f>
        <v>0</v>
      </c>
      <c r="Q150" s="191">
        <v>0</v>
      </c>
      <c r="R150" s="191">
        <f>Q150*H150</f>
        <v>0</v>
      </c>
      <c r="S150" s="191">
        <v>0</v>
      </c>
      <c r="T150" s="19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93" t="s">
        <v>421</v>
      </c>
      <c r="AT150" s="193" t="s">
        <v>329</v>
      </c>
      <c r="AU150" s="193" t="s">
        <v>85</v>
      </c>
      <c r="AY150" s="19" t="s">
        <v>160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19" t="s">
        <v>83</v>
      </c>
      <c r="BK150" s="194">
        <f>ROUND(I150*H150,2)</f>
        <v>0</v>
      </c>
      <c r="BL150" s="19" t="s">
        <v>1145</v>
      </c>
      <c r="BM150" s="193" t="s">
        <v>2295</v>
      </c>
    </row>
    <row r="151" s="2" customFormat="1" ht="24.15" customHeight="1">
      <c r="A151" s="38"/>
      <c r="B151" s="180"/>
      <c r="C151" s="181" t="s">
        <v>1306</v>
      </c>
      <c r="D151" s="181" t="s">
        <v>162</v>
      </c>
      <c r="E151" s="182" t="s">
        <v>2147</v>
      </c>
      <c r="F151" s="183" t="s">
        <v>2148</v>
      </c>
      <c r="G151" s="184" t="s">
        <v>294</v>
      </c>
      <c r="H151" s="185">
        <v>38</v>
      </c>
      <c r="I151" s="186"/>
      <c r="J151" s="187">
        <f>ROUND(I151*H151,2)</f>
        <v>0</v>
      </c>
      <c r="K151" s="188"/>
      <c r="L151" s="39"/>
      <c r="M151" s="189" t="s">
        <v>1</v>
      </c>
      <c r="N151" s="190" t="s">
        <v>41</v>
      </c>
      <c r="O151" s="77"/>
      <c r="P151" s="191">
        <f>O151*H151</f>
        <v>0</v>
      </c>
      <c r="Q151" s="191">
        <v>0</v>
      </c>
      <c r="R151" s="191">
        <f>Q151*H151</f>
        <v>0</v>
      </c>
      <c r="S151" s="191">
        <v>0</v>
      </c>
      <c r="T151" s="19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93" t="s">
        <v>83</v>
      </c>
      <c r="AT151" s="193" t="s">
        <v>162</v>
      </c>
      <c r="AU151" s="193" t="s">
        <v>85</v>
      </c>
      <c r="AY151" s="19" t="s">
        <v>160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9" t="s">
        <v>83</v>
      </c>
      <c r="BK151" s="194">
        <f>ROUND(I151*H151,2)</f>
        <v>0</v>
      </c>
      <c r="BL151" s="19" t="s">
        <v>83</v>
      </c>
      <c r="BM151" s="193" t="s">
        <v>2296</v>
      </c>
    </row>
    <row r="152" s="2" customFormat="1" ht="16.5" customHeight="1">
      <c r="A152" s="38"/>
      <c r="B152" s="180"/>
      <c r="C152" s="227" t="s">
        <v>236</v>
      </c>
      <c r="D152" s="227" t="s">
        <v>329</v>
      </c>
      <c r="E152" s="228" t="s">
        <v>2150</v>
      </c>
      <c r="F152" s="229" t="s">
        <v>2151</v>
      </c>
      <c r="G152" s="230" t="s">
        <v>261</v>
      </c>
      <c r="H152" s="231">
        <v>12</v>
      </c>
      <c r="I152" s="232"/>
      <c r="J152" s="233">
        <f>ROUND(I152*H152,2)</f>
        <v>0</v>
      </c>
      <c r="K152" s="234"/>
      <c r="L152" s="235"/>
      <c r="M152" s="236" t="s">
        <v>1</v>
      </c>
      <c r="N152" s="237" t="s">
        <v>41</v>
      </c>
      <c r="O152" s="77"/>
      <c r="P152" s="191">
        <f>O152*H152</f>
        <v>0</v>
      </c>
      <c r="Q152" s="191">
        <v>0</v>
      </c>
      <c r="R152" s="191">
        <f>Q152*H152</f>
        <v>0</v>
      </c>
      <c r="S152" s="191">
        <v>0</v>
      </c>
      <c r="T152" s="19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3" t="s">
        <v>421</v>
      </c>
      <c r="AT152" s="193" t="s">
        <v>329</v>
      </c>
      <c r="AU152" s="193" t="s">
        <v>85</v>
      </c>
      <c r="AY152" s="19" t="s">
        <v>160</v>
      </c>
      <c r="BE152" s="194">
        <f>IF(N152="základní",J152,0)</f>
        <v>0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19" t="s">
        <v>83</v>
      </c>
      <c r="BK152" s="194">
        <f>ROUND(I152*H152,2)</f>
        <v>0</v>
      </c>
      <c r="BL152" s="19" t="s">
        <v>1145</v>
      </c>
      <c r="BM152" s="193" t="s">
        <v>2297</v>
      </c>
    </row>
    <row r="153" s="2" customFormat="1" ht="24.15" customHeight="1">
      <c r="A153" s="38"/>
      <c r="B153" s="180"/>
      <c r="C153" s="181" t="s">
        <v>241</v>
      </c>
      <c r="D153" s="181" t="s">
        <v>162</v>
      </c>
      <c r="E153" s="182" t="s">
        <v>2153</v>
      </c>
      <c r="F153" s="183" t="s">
        <v>2154</v>
      </c>
      <c r="G153" s="184" t="s">
        <v>261</v>
      </c>
      <c r="H153" s="185">
        <v>12</v>
      </c>
      <c r="I153" s="186"/>
      <c r="J153" s="187">
        <f>ROUND(I153*H153,2)</f>
        <v>0</v>
      </c>
      <c r="K153" s="188"/>
      <c r="L153" s="39"/>
      <c r="M153" s="189" t="s">
        <v>1</v>
      </c>
      <c r="N153" s="190" t="s">
        <v>41</v>
      </c>
      <c r="O153" s="77"/>
      <c r="P153" s="191">
        <f>O153*H153</f>
        <v>0</v>
      </c>
      <c r="Q153" s="191">
        <v>0</v>
      </c>
      <c r="R153" s="191">
        <f>Q153*H153</f>
        <v>0</v>
      </c>
      <c r="S153" s="191">
        <v>0</v>
      </c>
      <c r="T153" s="19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93" t="s">
        <v>1145</v>
      </c>
      <c r="AT153" s="193" t="s">
        <v>162</v>
      </c>
      <c r="AU153" s="193" t="s">
        <v>85</v>
      </c>
      <c r="AY153" s="19" t="s">
        <v>160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19" t="s">
        <v>83</v>
      </c>
      <c r="BK153" s="194">
        <f>ROUND(I153*H153,2)</f>
        <v>0</v>
      </c>
      <c r="BL153" s="19" t="s">
        <v>1145</v>
      </c>
      <c r="BM153" s="193" t="s">
        <v>2298</v>
      </c>
    </row>
    <row r="154" s="2" customFormat="1" ht="16.5" customHeight="1">
      <c r="A154" s="38"/>
      <c r="B154" s="180"/>
      <c r="C154" s="227" t="s">
        <v>247</v>
      </c>
      <c r="D154" s="227" t="s">
        <v>329</v>
      </c>
      <c r="E154" s="228" t="s">
        <v>1988</v>
      </c>
      <c r="F154" s="229" t="s">
        <v>1989</v>
      </c>
      <c r="G154" s="230" t="s">
        <v>261</v>
      </c>
      <c r="H154" s="231">
        <v>6</v>
      </c>
      <c r="I154" s="232"/>
      <c r="J154" s="233">
        <f>ROUND(I154*H154,2)</f>
        <v>0</v>
      </c>
      <c r="K154" s="234"/>
      <c r="L154" s="235"/>
      <c r="M154" s="236" t="s">
        <v>1</v>
      </c>
      <c r="N154" s="237" t="s">
        <v>41</v>
      </c>
      <c r="O154" s="77"/>
      <c r="P154" s="191">
        <f>O154*H154</f>
        <v>0</v>
      </c>
      <c r="Q154" s="191">
        <v>0</v>
      </c>
      <c r="R154" s="191">
        <f>Q154*H154</f>
        <v>0</v>
      </c>
      <c r="S154" s="191">
        <v>0</v>
      </c>
      <c r="T154" s="19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93" t="s">
        <v>85</v>
      </c>
      <c r="AT154" s="193" t="s">
        <v>329</v>
      </c>
      <c r="AU154" s="193" t="s">
        <v>85</v>
      </c>
      <c r="AY154" s="19" t="s">
        <v>160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19" t="s">
        <v>83</v>
      </c>
      <c r="BK154" s="194">
        <f>ROUND(I154*H154,2)</f>
        <v>0</v>
      </c>
      <c r="BL154" s="19" t="s">
        <v>83</v>
      </c>
      <c r="BM154" s="193" t="s">
        <v>2299</v>
      </c>
    </row>
    <row r="155" s="2" customFormat="1" ht="16.5" customHeight="1">
      <c r="A155" s="38"/>
      <c r="B155" s="180"/>
      <c r="C155" s="181" t="s">
        <v>1319</v>
      </c>
      <c r="D155" s="181" t="s">
        <v>162</v>
      </c>
      <c r="E155" s="182" t="s">
        <v>1991</v>
      </c>
      <c r="F155" s="183" t="s">
        <v>1992</v>
      </c>
      <c r="G155" s="184" t="s">
        <v>261</v>
      </c>
      <c r="H155" s="185">
        <v>6</v>
      </c>
      <c r="I155" s="186"/>
      <c r="J155" s="187">
        <f>ROUND(I155*H155,2)</f>
        <v>0</v>
      </c>
      <c r="K155" s="188"/>
      <c r="L155" s="39"/>
      <c r="M155" s="189" t="s">
        <v>1</v>
      </c>
      <c r="N155" s="190" t="s">
        <v>41</v>
      </c>
      <c r="O155" s="77"/>
      <c r="P155" s="191">
        <f>O155*H155</f>
        <v>0</v>
      </c>
      <c r="Q155" s="191">
        <v>0</v>
      </c>
      <c r="R155" s="191">
        <f>Q155*H155</f>
        <v>0</v>
      </c>
      <c r="S155" s="191">
        <v>0</v>
      </c>
      <c r="T155" s="19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93" t="s">
        <v>83</v>
      </c>
      <c r="AT155" s="193" t="s">
        <v>162</v>
      </c>
      <c r="AU155" s="193" t="s">
        <v>85</v>
      </c>
      <c r="AY155" s="19" t="s">
        <v>160</v>
      </c>
      <c r="BE155" s="194">
        <f>IF(N155="základní",J155,0)</f>
        <v>0</v>
      </c>
      <c r="BF155" s="194">
        <f>IF(N155="snížená",J155,0)</f>
        <v>0</v>
      </c>
      <c r="BG155" s="194">
        <f>IF(N155="zákl. přenesená",J155,0)</f>
        <v>0</v>
      </c>
      <c r="BH155" s="194">
        <f>IF(N155="sníž. přenesená",J155,0)</f>
        <v>0</v>
      </c>
      <c r="BI155" s="194">
        <f>IF(N155="nulová",J155,0)</f>
        <v>0</v>
      </c>
      <c r="BJ155" s="19" t="s">
        <v>83</v>
      </c>
      <c r="BK155" s="194">
        <f>ROUND(I155*H155,2)</f>
        <v>0</v>
      </c>
      <c r="BL155" s="19" t="s">
        <v>83</v>
      </c>
      <c r="BM155" s="193" t="s">
        <v>2300</v>
      </c>
    </row>
    <row r="156" s="2" customFormat="1" ht="24.15" customHeight="1">
      <c r="A156" s="38"/>
      <c r="B156" s="180"/>
      <c r="C156" s="181" t="s">
        <v>1323</v>
      </c>
      <c r="D156" s="181" t="s">
        <v>162</v>
      </c>
      <c r="E156" s="182" t="s">
        <v>2159</v>
      </c>
      <c r="F156" s="183" t="s">
        <v>2160</v>
      </c>
      <c r="G156" s="184" t="s">
        <v>1189</v>
      </c>
      <c r="H156" s="185">
        <v>32</v>
      </c>
      <c r="I156" s="186"/>
      <c r="J156" s="187">
        <f>ROUND(I156*H156,2)</f>
        <v>0</v>
      </c>
      <c r="K156" s="188"/>
      <c r="L156" s="39"/>
      <c r="M156" s="189" t="s">
        <v>1</v>
      </c>
      <c r="N156" s="190" t="s">
        <v>41</v>
      </c>
      <c r="O156" s="77"/>
      <c r="P156" s="191">
        <f>O156*H156</f>
        <v>0</v>
      </c>
      <c r="Q156" s="191">
        <v>0</v>
      </c>
      <c r="R156" s="191">
        <f>Q156*H156</f>
        <v>0</v>
      </c>
      <c r="S156" s="191">
        <v>0</v>
      </c>
      <c r="T156" s="19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93" t="s">
        <v>166</v>
      </c>
      <c r="AT156" s="193" t="s">
        <v>162</v>
      </c>
      <c r="AU156" s="193" t="s">
        <v>85</v>
      </c>
      <c r="AY156" s="19" t="s">
        <v>160</v>
      </c>
      <c r="BE156" s="194">
        <f>IF(N156="základní",J156,0)</f>
        <v>0</v>
      </c>
      <c r="BF156" s="194">
        <f>IF(N156="snížená",J156,0)</f>
        <v>0</v>
      </c>
      <c r="BG156" s="194">
        <f>IF(N156="zákl. přenesená",J156,0)</f>
        <v>0</v>
      </c>
      <c r="BH156" s="194">
        <f>IF(N156="sníž. přenesená",J156,0)</f>
        <v>0</v>
      </c>
      <c r="BI156" s="194">
        <f>IF(N156="nulová",J156,0)</f>
        <v>0</v>
      </c>
      <c r="BJ156" s="19" t="s">
        <v>83</v>
      </c>
      <c r="BK156" s="194">
        <f>ROUND(I156*H156,2)</f>
        <v>0</v>
      </c>
      <c r="BL156" s="19" t="s">
        <v>166</v>
      </c>
      <c r="BM156" s="193" t="s">
        <v>2301</v>
      </c>
    </row>
    <row r="157" s="2" customFormat="1" ht="16.5" customHeight="1">
      <c r="A157" s="38"/>
      <c r="B157" s="180"/>
      <c r="C157" s="181" t="s">
        <v>1329</v>
      </c>
      <c r="D157" s="181" t="s">
        <v>162</v>
      </c>
      <c r="E157" s="182" t="s">
        <v>2170</v>
      </c>
      <c r="F157" s="183" t="s">
        <v>2302</v>
      </c>
      <c r="G157" s="184" t="s">
        <v>261</v>
      </c>
      <c r="H157" s="185">
        <v>1</v>
      </c>
      <c r="I157" s="186"/>
      <c r="J157" s="187">
        <f>ROUND(I157*H157,2)</f>
        <v>0</v>
      </c>
      <c r="K157" s="188"/>
      <c r="L157" s="39"/>
      <c r="M157" s="189" t="s">
        <v>1</v>
      </c>
      <c r="N157" s="190" t="s">
        <v>41</v>
      </c>
      <c r="O157" s="77"/>
      <c r="P157" s="191">
        <f>O157*H157</f>
        <v>0</v>
      </c>
      <c r="Q157" s="191">
        <v>0</v>
      </c>
      <c r="R157" s="191">
        <f>Q157*H157</f>
        <v>0</v>
      </c>
      <c r="S157" s="191">
        <v>0</v>
      </c>
      <c r="T157" s="19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93" t="s">
        <v>1145</v>
      </c>
      <c r="AT157" s="193" t="s">
        <v>162</v>
      </c>
      <c r="AU157" s="193" t="s">
        <v>85</v>
      </c>
      <c r="AY157" s="19" t="s">
        <v>160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19" t="s">
        <v>83</v>
      </c>
      <c r="BK157" s="194">
        <f>ROUND(I157*H157,2)</f>
        <v>0</v>
      </c>
      <c r="BL157" s="19" t="s">
        <v>1145</v>
      </c>
      <c r="BM157" s="193" t="s">
        <v>2303</v>
      </c>
    </row>
    <row r="158" s="12" customFormat="1" ht="22.8" customHeight="1">
      <c r="A158" s="12"/>
      <c r="B158" s="167"/>
      <c r="C158" s="12"/>
      <c r="D158" s="168" t="s">
        <v>75</v>
      </c>
      <c r="E158" s="178" t="s">
        <v>1557</v>
      </c>
      <c r="F158" s="178" t="s">
        <v>1558</v>
      </c>
      <c r="G158" s="12"/>
      <c r="H158" s="12"/>
      <c r="I158" s="170"/>
      <c r="J158" s="179">
        <f>BK158</f>
        <v>0</v>
      </c>
      <c r="K158" s="12"/>
      <c r="L158" s="167"/>
      <c r="M158" s="172"/>
      <c r="N158" s="173"/>
      <c r="O158" s="173"/>
      <c r="P158" s="174">
        <f>SUM(P159:P161)</f>
        <v>0</v>
      </c>
      <c r="Q158" s="173"/>
      <c r="R158" s="174">
        <f>SUM(R159:R161)</f>
        <v>0</v>
      </c>
      <c r="S158" s="173"/>
      <c r="T158" s="175">
        <f>SUM(T159:T161)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68" t="s">
        <v>185</v>
      </c>
      <c r="AT158" s="176" t="s">
        <v>75</v>
      </c>
      <c r="AU158" s="176" t="s">
        <v>83</v>
      </c>
      <c r="AY158" s="168" t="s">
        <v>160</v>
      </c>
      <c r="BK158" s="177">
        <f>SUM(BK159:BK161)</f>
        <v>0</v>
      </c>
    </row>
    <row r="159" s="2" customFormat="1" ht="16.5" customHeight="1">
      <c r="A159" s="38"/>
      <c r="B159" s="180"/>
      <c r="C159" s="181" t="s">
        <v>1333</v>
      </c>
      <c r="D159" s="181" t="s">
        <v>162</v>
      </c>
      <c r="E159" s="182" t="s">
        <v>1563</v>
      </c>
      <c r="F159" s="183" t="s">
        <v>1564</v>
      </c>
      <c r="G159" s="184" t="s">
        <v>1189</v>
      </c>
      <c r="H159" s="185">
        <v>40</v>
      </c>
      <c r="I159" s="186"/>
      <c r="J159" s="187">
        <f>ROUND(I159*H159,2)</f>
        <v>0</v>
      </c>
      <c r="K159" s="188"/>
      <c r="L159" s="39"/>
      <c r="M159" s="189" t="s">
        <v>1</v>
      </c>
      <c r="N159" s="190" t="s">
        <v>41</v>
      </c>
      <c r="O159" s="77"/>
      <c r="P159" s="191">
        <f>O159*H159</f>
        <v>0</v>
      </c>
      <c r="Q159" s="191">
        <v>0</v>
      </c>
      <c r="R159" s="191">
        <f>Q159*H159</f>
        <v>0</v>
      </c>
      <c r="S159" s="191">
        <v>0</v>
      </c>
      <c r="T159" s="19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93" t="s">
        <v>83</v>
      </c>
      <c r="AT159" s="193" t="s">
        <v>162</v>
      </c>
      <c r="AU159" s="193" t="s">
        <v>85</v>
      </c>
      <c r="AY159" s="19" t="s">
        <v>160</v>
      </c>
      <c r="BE159" s="194">
        <f>IF(N159="základní",J159,0)</f>
        <v>0</v>
      </c>
      <c r="BF159" s="194">
        <f>IF(N159="snížená",J159,0)</f>
        <v>0</v>
      </c>
      <c r="BG159" s="194">
        <f>IF(N159="zákl. přenesená",J159,0)</f>
        <v>0</v>
      </c>
      <c r="BH159" s="194">
        <f>IF(N159="sníž. přenesená",J159,0)</f>
        <v>0</v>
      </c>
      <c r="BI159" s="194">
        <f>IF(N159="nulová",J159,0)</f>
        <v>0</v>
      </c>
      <c r="BJ159" s="19" t="s">
        <v>83</v>
      </c>
      <c r="BK159" s="194">
        <f>ROUND(I159*H159,2)</f>
        <v>0</v>
      </c>
      <c r="BL159" s="19" t="s">
        <v>83</v>
      </c>
      <c r="BM159" s="193" t="s">
        <v>2304</v>
      </c>
    </row>
    <row r="160" s="2" customFormat="1" ht="37.8" customHeight="1">
      <c r="A160" s="38"/>
      <c r="B160" s="180"/>
      <c r="C160" s="181" t="s">
        <v>1337</v>
      </c>
      <c r="D160" s="181" t="s">
        <v>162</v>
      </c>
      <c r="E160" s="182" t="s">
        <v>1567</v>
      </c>
      <c r="F160" s="183" t="s">
        <v>1568</v>
      </c>
      <c r="G160" s="184" t="s">
        <v>261</v>
      </c>
      <c r="H160" s="185">
        <v>2</v>
      </c>
      <c r="I160" s="186"/>
      <c r="J160" s="187">
        <f>ROUND(I160*H160,2)</f>
        <v>0</v>
      </c>
      <c r="K160" s="188"/>
      <c r="L160" s="39"/>
      <c r="M160" s="189" t="s">
        <v>1</v>
      </c>
      <c r="N160" s="190" t="s">
        <v>41</v>
      </c>
      <c r="O160" s="77"/>
      <c r="P160" s="191">
        <f>O160*H160</f>
        <v>0</v>
      </c>
      <c r="Q160" s="191">
        <v>0</v>
      </c>
      <c r="R160" s="191">
        <f>Q160*H160</f>
        <v>0</v>
      </c>
      <c r="S160" s="191">
        <v>0</v>
      </c>
      <c r="T160" s="19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93" t="s">
        <v>1145</v>
      </c>
      <c r="AT160" s="193" t="s">
        <v>162</v>
      </c>
      <c r="AU160" s="193" t="s">
        <v>85</v>
      </c>
      <c r="AY160" s="19" t="s">
        <v>160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19" t="s">
        <v>83</v>
      </c>
      <c r="BK160" s="194">
        <f>ROUND(I160*H160,2)</f>
        <v>0</v>
      </c>
      <c r="BL160" s="19" t="s">
        <v>1145</v>
      </c>
      <c r="BM160" s="193" t="s">
        <v>2305</v>
      </c>
    </row>
    <row r="161" s="2" customFormat="1" ht="16.5" customHeight="1">
      <c r="A161" s="38"/>
      <c r="B161" s="180"/>
      <c r="C161" s="181" t="s">
        <v>1341</v>
      </c>
      <c r="D161" s="181" t="s">
        <v>162</v>
      </c>
      <c r="E161" s="182" t="s">
        <v>1559</v>
      </c>
      <c r="F161" s="183" t="s">
        <v>1560</v>
      </c>
      <c r="G161" s="184" t="s">
        <v>261</v>
      </c>
      <c r="H161" s="185">
        <v>1</v>
      </c>
      <c r="I161" s="186"/>
      <c r="J161" s="187">
        <f>ROUND(I161*H161,2)</f>
        <v>0</v>
      </c>
      <c r="K161" s="188"/>
      <c r="L161" s="39"/>
      <c r="M161" s="246" t="s">
        <v>1</v>
      </c>
      <c r="N161" s="247" t="s">
        <v>41</v>
      </c>
      <c r="O161" s="243"/>
      <c r="P161" s="244">
        <f>O161*H161</f>
        <v>0</v>
      </c>
      <c r="Q161" s="244">
        <v>0</v>
      </c>
      <c r="R161" s="244">
        <f>Q161*H161</f>
        <v>0</v>
      </c>
      <c r="S161" s="244">
        <v>0</v>
      </c>
      <c r="T161" s="24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93" t="s">
        <v>83</v>
      </c>
      <c r="AT161" s="193" t="s">
        <v>162</v>
      </c>
      <c r="AU161" s="193" t="s">
        <v>85</v>
      </c>
      <c r="AY161" s="19" t="s">
        <v>160</v>
      </c>
      <c r="BE161" s="194">
        <f>IF(N161="základní",J161,0)</f>
        <v>0</v>
      </c>
      <c r="BF161" s="194">
        <f>IF(N161="snížená",J161,0)</f>
        <v>0</v>
      </c>
      <c r="BG161" s="194">
        <f>IF(N161="zákl. přenesená",J161,0)</f>
        <v>0</v>
      </c>
      <c r="BH161" s="194">
        <f>IF(N161="sníž. přenesená",J161,0)</f>
        <v>0</v>
      </c>
      <c r="BI161" s="194">
        <f>IF(N161="nulová",J161,0)</f>
        <v>0</v>
      </c>
      <c r="BJ161" s="19" t="s">
        <v>83</v>
      </c>
      <c r="BK161" s="194">
        <f>ROUND(I161*H161,2)</f>
        <v>0</v>
      </c>
      <c r="BL161" s="19" t="s">
        <v>83</v>
      </c>
      <c r="BM161" s="193" t="s">
        <v>2306</v>
      </c>
    </row>
    <row r="162" s="2" customFormat="1" ht="6.96" customHeight="1">
      <c r="A162" s="38"/>
      <c r="B162" s="60"/>
      <c r="C162" s="61"/>
      <c r="D162" s="61"/>
      <c r="E162" s="61"/>
      <c r="F162" s="61"/>
      <c r="G162" s="61"/>
      <c r="H162" s="61"/>
      <c r="I162" s="61"/>
      <c r="J162" s="61"/>
      <c r="K162" s="61"/>
      <c r="L162" s="39"/>
      <c r="M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</row>
  </sheetData>
  <autoFilter ref="C118:K161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112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113</v>
      </c>
      <c r="L4" s="22"/>
      <c r="M4" s="128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16.5" customHeight="1">
      <c r="B7" s="22"/>
      <c r="E7" s="129" t="str">
        <f>'Rekapitulace stavby'!K6</f>
        <v>Navýšení výkonu trafostanice M 109</v>
      </c>
      <c r="F7" s="32"/>
      <c r="G7" s="32"/>
      <c r="H7" s="32"/>
      <c r="L7" s="22"/>
    </row>
    <row r="8" s="2" customFormat="1" ht="12" customHeight="1">
      <c r="A8" s="38"/>
      <c r="B8" s="39"/>
      <c r="C8" s="38"/>
      <c r="D8" s="32" t="s">
        <v>114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1573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2" t="s">
        <v>18</v>
      </c>
      <c r="E11" s="38"/>
      <c r="F11" s="27" t="s">
        <v>1</v>
      </c>
      <c r="G11" s="38"/>
      <c r="H11" s="38"/>
      <c r="I11" s="32" t="s">
        <v>19</v>
      </c>
      <c r="J11" s="27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2" t="s">
        <v>20</v>
      </c>
      <c r="E12" s="38"/>
      <c r="F12" s="27" t="s">
        <v>21</v>
      </c>
      <c r="G12" s="38"/>
      <c r="H12" s="38"/>
      <c r="I12" s="32" t="s">
        <v>22</v>
      </c>
      <c r="J12" s="69" t="str">
        <f>'Rekapitulace stavby'!AN8</f>
        <v>4. 9. 2025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24</v>
      </c>
      <c r="E14" s="38"/>
      <c r="F14" s="38"/>
      <c r="G14" s="38"/>
      <c r="H14" s="38"/>
      <c r="I14" s="32" t="s">
        <v>25</v>
      </c>
      <c r="J14" s="27" t="s">
        <v>1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7" t="s">
        <v>26</v>
      </c>
      <c r="F15" s="38"/>
      <c r="G15" s="38"/>
      <c r="H15" s="38"/>
      <c r="I15" s="32" t="s">
        <v>27</v>
      </c>
      <c r="J15" s="27" t="s">
        <v>1</v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2" t="s">
        <v>28</v>
      </c>
      <c r="E17" s="38"/>
      <c r="F17" s="38"/>
      <c r="G17" s="38"/>
      <c r="H17" s="38"/>
      <c r="I17" s="32" t="s">
        <v>25</v>
      </c>
      <c r="J17" s="33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3" t="str">
        <f>'Rekapitulace stavby'!E14</f>
        <v>Vyplň údaj</v>
      </c>
      <c r="F18" s="27"/>
      <c r="G18" s="27"/>
      <c r="H18" s="27"/>
      <c r="I18" s="32" t="s">
        <v>27</v>
      </c>
      <c r="J18" s="33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2" t="s">
        <v>30</v>
      </c>
      <c r="E20" s="38"/>
      <c r="F20" s="38"/>
      <c r="G20" s="38"/>
      <c r="H20" s="38"/>
      <c r="I20" s="32" t="s">
        <v>25</v>
      </c>
      <c r="J20" s="27" t="s">
        <v>1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7" t="s">
        <v>31</v>
      </c>
      <c r="F21" s="38"/>
      <c r="G21" s="38"/>
      <c r="H21" s="38"/>
      <c r="I21" s="32" t="s">
        <v>27</v>
      </c>
      <c r="J21" s="27" t="s">
        <v>1</v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2" t="s">
        <v>32</v>
      </c>
      <c r="E23" s="38"/>
      <c r="F23" s="38"/>
      <c r="G23" s="38"/>
      <c r="H23" s="38"/>
      <c r="I23" s="32" t="s">
        <v>25</v>
      </c>
      <c r="J23" s="27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7" t="str">
        <f>IF('Rekapitulace stavby'!E20="","",'Rekapitulace stavby'!E20)</f>
        <v xml:space="preserve"> </v>
      </c>
      <c r="F24" s="38"/>
      <c r="G24" s="38"/>
      <c r="H24" s="38"/>
      <c r="I24" s="32" t="s">
        <v>27</v>
      </c>
      <c r="J24" s="27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2" t="s">
        <v>35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0"/>
      <c r="B27" s="131"/>
      <c r="C27" s="130"/>
      <c r="D27" s="130"/>
      <c r="E27" s="36" t="s">
        <v>1</v>
      </c>
      <c r="F27" s="36"/>
      <c r="G27" s="36"/>
      <c r="H27" s="36"/>
      <c r="I27" s="130"/>
      <c r="J27" s="130"/>
      <c r="K27" s="130"/>
      <c r="L27" s="132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33" t="s">
        <v>36</v>
      </c>
      <c r="E30" s="38"/>
      <c r="F30" s="38"/>
      <c r="G30" s="38"/>
      <c r="H30" s="38"/>
      <c r="I30" s="38"/>
      <c r="J30" s="96">
        <f>ROUND(J122,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38</v>
      </c>
      <c r="G32" s="38"/>
      <c r="H32" s="38"/>
      <c r="I32" s="43" t="s">
        <v>37</v>
      </c>
      <c r="J32" s="43" t="s">
        <v>39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34" t="s">
        <v>40</v>
      </c>
      <c r="E33" s="32" t="s">
        <v>41</v>
      </c>
      <c r="F33" s="135">
        <f>ROUND((SUM(BE122:BE135)),  2)</f>
        <v>0</v>
      </c>
      <c r="G33" s="38"/>
      <c r="H33" s="38"/>
      <c r="I33" s="136">
        <v>0.20999999999999999</v>
      </c>
      <c r="J33" s="135">
        <f>ROUND(((SUM(BE122:BE135))*I33),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2" t="s">
        <v>42</v>
      </c>
      <c r="F34" s="135">
        <f>ROUND((SUM(BF122:BF135)),  2)</f>
        <v>0</v>
      </c>
      <c r="G34" s="38"/>
      <c r="H34" s="38"/>
      <c r="I34" s="136">
        <v>0.12</v>
      </c>
      <c r="J34" s="135">
        <f>ROUND(((SUM(BF122:BF135))*I34),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2" t="s">
        <v>43</v>
      </c>
      <c r="F35" s="135">
        <f>ROUND((SUM(BG122:BG135)),  2)</f>
        <v>0</v>
      </c>
      <c r="G35" s="38"/>
      <c r="H35" s="38"/>
      <c r="I35" s="136">
        <v>0.20999999999999999</v>
      </c>
      <c r="J35" s="135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2" t="s">
        <v>44</v>
      </c>
      <c r="F36" s="135">
        <f>ROUND((SUM(BH122:BH135)),  2)</f>
        <v>0</v>
      </c>
      <c r="G36" s="38"/>
      <c r="H36" s="38"/>
      <c r="I36" s="136">
        <v>0.12</v>
      </c>
      <c r="J36" s="135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45</v>
      </c>
      <c r="F37" s="135">
        <f>ROUND((SUM(BI122:BI135)),  2)</f>
        <v>0</v>
      </c>
      <c r="G37" s="38"/>
      <c r="H37" s="38"/>
      <c r="I37" s="136">
        <v>0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37"/>
      <c r="D39" s="138" t="s">
        <v>46</v>
      </c>
      <c r="E39" s="81"/>
      <c r="F39" s="81"/>
      <c r="G39" s="139" t="s">
        <v>47</v>
      </c>
      <c r="H39" s="140" t="s">
        <v>48</v>
      </c>
      <c r="I39" s="81"/>
      <c r="J39" s="141">
        <f>SUM(J30:J37)</f>
        <v>0</v>
      </c>
      <c r="K39" s="142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49</v>
      </c>
      <c r="E50" s="57"/>
      <c r="F50" s="57"/>
      <c r="G50" s="56" t="s">
        <v>50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51</v>
      </c>
      <c r="E61" s="41"/>
      <c r="F61" s="143" t="s">
        <v>52</v>
      </c>
      <c r="G61" s="58" t="s">
        <v>51</v>
      </c>
      <c r="H61" s="41"/>
      <c r="I61" s="41"/>
      <c r="J61" s="144" t="s">
        <v>52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53</v>
      </c>
      <c r="E65" s="59"/>
      <c r="F65" s="59"/>
      <c r="G65" s="56" t="s">
        <v>54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51</v>
      </c>
      <c r="E76" s="41"/>
      <c r="F76" s="143" t="s">
        <v>52</v>
      </c>
      <c r="G76" s="58" t="s">
        <v>51</v>
      </c>
      <c r="H76" s="41"/>
      <c r="I76" s="41"/>
      <c r="J76" s="144" t="s">
        <v>52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118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9" t="str">
        <f>E7</f>
        <v>Navýšení výkonu trafostanice M 109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VRN - Vedlejší rozpočtové náklady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38"/>
      <c r="E89" s="38"/>
      <c r="F89" s="27" t="str">
        <f>F12</f>
        <v>Průmyslový areál Synthesia, a.s. Pardubice-Semtín</v>
      </c>
      <c r="G89" s="38"/>
      <c r="H89" s="38"/>
      <c r="I89" s="32" t="s">
        <v>22</v>
      </c>
      <c r="J89" s="69" t="str">
        <f>IF(J12="","",J12)</f>
        <v>4. 9. 2025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38"/>
      <c r="E91" s="38"/>
      <c r="F91" s="27" t="str">
        <f>E15</f>
        <v>Synthesia, a.s.</v>
      </c>
      <c r="G91" s="38"/>
      <c r="H91" s="38"/>
      <c r="I91" s="32" t="s">
        <v>30</v>
      </c>
      <c r="J91" s="36" t="str">
        <f>E21</f>
        <v>Kovoprojekta Brno a.s.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38"/>
      <c r="E92" s="38"/>
      <c r="F92" s="27" t="str">
        <f>IF(E18="","",E18)</f>
        <v>Vyplň údaj</v>
      </c>
      <c r="G92" s="38"/>
      <c r="H92" s="38"/>
      <c r="I92" s="32" t="s">
        <v>32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45" t="s">
        <v>119</v>
      </c>
      <c r="D94" s="137"/>
      <c r="E94" s="137"/>
      <c r="F94" s="137"/>
      <c r="G94" s="137"/>
      <c r="H94" s="137"/>
      <c r="I94" s="137"/>
      <c r="J94" s="146" t="s">
        <v>120</v>
      </c>
      <c r="K94" s="137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47" t="s">
        <v>121</v>
      </c>
      <c r="D96" s="38"/>
      <c r="E96" s="38"/>
      <c r="F96" s="38"/>
      <c r="G96" s="38"/>
      <c r="H96" s="38"/>
      <c r="I96" s="38"/>
      <c r="J96" s="96">
        <f>J122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9" t="s">
        <v>122</v>
      </c>
    </row>
    <row r="97" s="9" customFormat="1" ht="24.96" customHeight="1">
      <c r="A97" s="9"/>
      <c r="B97" s="148"/>
      <c r="C97" s="9"/>
      <c r="D97" s="149" t="s">
        <v>1573</v>
      </c>
      <c r="E97" s="150"/>
      <c r="F97" s="150"/>
      <c r="G97" s="150"/>
      <c r="H97" s="150"/>
      <c r="I97" s="150"/>
      <c r="J97" s="151">
        <f>J123</f>
        <v>0</v>
      </c>
      <c r="K97" s="9"/>
      <c r="L97" s="14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2"/>
      <c r="C98" s="10"/>
      <c r="D98" s="153" t="s">
        <v>2307</v>
      </c>
      <c r="E98" s="154"/>
      <c r="F98" s="154"/>
      <c r="G98" s="154"/>
      <c r="H98" s="154"/>
      <c r="I98" s="154"/>
      <c r="J98" s="155">
        <f>J124</f>
        <v>0</v>
      </c>
      <c r="K98" s="10"/>
      <c r="L98" s="15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2"/>
      <c r="C99" s="10"/>
      <c r="D99" s="153" t="s">
        <v>2308</v>
      </c>
      <c r="E99" s="154"/>
      <c r="F99" s="154"/>
      <c r="G99" s="154"/>
      <c r="H99" s="154"/>
      <c r="I99" s="154"/>
      <c r="J99" s="155">
        <f>J127</f>
        <v>0</v>
      </c>
      <c r="K99" s="10"/>
      <c r="L99" s="15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2"/>
      <c r="C100" s="10"/>
      <c r="D100" s="153" t="s">
        <v>2309</v>
      </c>
      <c r="E100" s="154"/>
      <c r="F100" s="154"/>
      <c r="G100" s="154"/>
      <c r="H100" s="154"/>
      <c r="I100" s="154"/>
      <c r="J100" s="155">
        <f>J129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2310</v>
      </c>
      <c r="E101" s="154"/>
      <c r="F101" s="154"/>
      <c r="G101" s="154"/>
      <c r="H101" s="154"/>
      <c r="I101" s="154"/>
      <c r="J101" s="155">
        <f>J131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2311</v>
      </c>
      <c r="E102" s="154"/>
      <c r="F102" s="154"/>
      <c r="G102" s="154"/>
      <c r="H102" s="154"/>
      <c r="I102" s="154"/>
      <c r="J102" s="155">
        <f>J133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38"/>
      <c r="D103" s="38"/>
      <c r="E103" s="38"/>
      <c r="F103" s="38"/>
      <c r="G103" s="38"/>
      <c r="H103" s="38"/>
      <c r="I103" s="38"/>
      <c r="J103" s="38"/>
      <c r="K103" s="38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55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145</v>
      </c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38"/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38"/>
      <c r="D112" s="38"/>
      <c r="E112" s="129" t="str">
        <f>E7</f>
        <v>Navýšení výkonu trafostanice M 109</v>
      </c>
      <c r="F112" s="32"/>
      <c r="G112" s="32"/>
      <c r="H112" s="32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114</v>
      </c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38"/>
      <c r="D114" s="38"/>
      <c r="E114" s="67" t="str">
        <f>E9</f>
        <v>VRN - Vedlejší rozpočtové náklady</v>
      </c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38"/>
      <c r="E116" s="38"/>
      <c r="F116" s="27" t="str">
        <f>F12</f>
        <v>Průmyslový areál Synthesia, a.s. Pardubice-Semtín</v>
      </c>
      <c r="G116" s="38"/>
      <c r="H116" s="38"/>
      <c r="I116" s="32" t="s">
        <v>22</v>
      </c>
      <c r="J116" s="69" t="str">
        <f>IF(J12="","",J12)</f>
        <v>4. 9. 2025</v>
      </c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24</v>
      </c>
      <c r="D118" s="38"/>
      <c r="E118" s="38"/>
      <c r="F118" s="27" t="str">
        <f>E15</f>
        <v>Synthesia, a.s.</v>
      </c>
      <c r="G118" s="38"/>
      <c r="H118" s="38"/>
      <c r="I118" s="32" t="s">
        <v>30</v>
      </c>
      <c r="J118" s="36" t="str">
        <f>E21</f>
        <v>Kovoprojekta Brno a.s.</v>
      </c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38"/>
      <c r="E119" s="38"/>
      <c r="F119" s="27" t="str">
        <f>IF(E18="","",E18)</f>
        <v>Vyplň údaj</v>
      </c>
      <c r="G119" s="38"/>
      <c r="H119" s="38"/>
      <c r="I119" s="32" t="s">
        <v>32</v>
      </c>
      <c r="J119" s="36" t="str">
        <f>E24</f>
        <v xml:space="preserve"> 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56"/>
      <c r="B121" s="157"/>
      <c r="C121" s="158" t="s">
        <v>146</v>
      </c>
      <c r="D121" s="159" t="s">
        <v>61</v>
      </c>
      <c r="E121" s="159" t="s">
        <v>57</v>
      </c>
      <c r="F121" s="159" t="s">
        <v>58</v>
      </c>
      <c r="G121" s="159" t="s">
        <v>147</v>
      </c>
      <c r="H121" s="159" t="s">
        <v>148</v>
      </c>
      <c r="I121" s="159" t="s">
        <v>149</v>
      </c>
      <c r="J121" s="160" t="s">
        <v>120</v>
      </c>
      <c r="K121" s="161" t="s">
        <v>150</v>
      </c>
      <c r="L121" s="162"/>
      <c r="M121" s="86" t="s">
        <v>1</v>
      </c>
      <c r="N121" s="87" t="s">
        <v>40</v>
      </c>
      <c r="O121" s="87" t="s">
        <v>151</v>
      </c>
      <c r="P121" s="87" t="s">
        <v>152</v>
      </c>
      <c r="Q121" s="87" t="s">
        <v>153</v>
      </c>
      <c r="R121" s="87" t="s">
        <v>154</v>
      </c>
      <c r="S121" s="87" t="s">
        <v>155</v>
      </c>
      <c r="T121" s="88" t="s">
        <v>156</v>
      </c>
      <c r="U121" s="156"/>
      <c r="V121" s="156"/>
      <c r="W121" s="156"/>
      <c r="X121" s="156"/>
      <c r="Y121" s="156"/>
      <c r="Z121" s="156"/>
      <c r="AA121" s="156"/>
      <c r="AB121" s="156"/>
      <c r="AC121" s="156"/>
      <c r="AD121" s="156"/>
      <c r="AE121" s="156"/>
    </row>
    <row r="122" s="2" customFormat="1" ht="22.8" customHeight="1">
      <c r="A122" s="38"/>
      <c r="B122" s="39"/>
      <c r="C122" s="93" t="s">
        <v>157</v>
      </c>
      <c r="D122" s="38"/>
      <c r="E122" s="38"/>
      <c r="F122" s="38"/>
      <c r="G122" s="38"/>
      <c r="H122" s="38"/>
      <c r="I122" s="38"/>
      <c r="J122" s="163">
        <f>BK122</f>
        <v>0</v>
      </c>
      <c r="K122" s="38"/>
      <c r="L122" s="39"/>
      <c r="M122" s="89"/>
      <c r="N122" s="73"/>
      <c r="O122" s="90"/>
      <c r="P122" s="164">
        <f>P123</f>
        <v>0</v>
      </c>
      <c r="Q122" s="90"/>
      <c r="R122" s="164">
        <f>R123</f>
        <v>0</v>
      </c>
      <c r="S122" s="90"/>
      <c r="T122" s="165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9" t="s">
        <v>75</v>
      </c>
      <c r="AU122" s="19" t="s">
        <v>122</v>
      </c>
      <c r="BK122" s="166">
        <f>BK123</f>
        <v>0</v>
      </c>
    </row>
    <row r="123" s="12" customFormat="1" ht="25.92" customHeight="1">
      <c r="A123" s="12"/>
      <c r="B123" s="167"/>
      <c r="C123" s="12"/>
      <c r="D123" s="168" t="s">
        <v>75</v>
      </c>
      <c r="E123" s="169" t="s">
        <v>110</v>
      </c>
      <c r="F123" s="169" t="s">
        <v>111</v>
      </c>
      <c r="G123" s="12"/>
      <c r="H123" s="12"/>
      <c r="I123" s="170"/>
      <c r="J123" s="171">
        <f>BK123</f>
        <v>0</v>
      </c>
      <c r="K123" s="12"/>
      <c r="L123" s="167"/>
      <c r="M123" s="172"/>
      <c r="N123" s="173"/>
      <c r="O123" s="173"/>
      <c r="P123" s="174">
        <f>P124+P127+P129+P131+P133</f>
        <v>0</v>
      </c>
      <c r="Q123" s="173"/>
      <c r="R123" s="174">
        <f>R124+R127+R129+R131+R133</f>
        <v>0</v>
      </c>
      <c r="S123" s="173"/>
      <c r="T123" s="175">
        <f>T124+T127+T129+T131+T133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8" t="s">
        <v>318</v>
      </c>
      <c r="AT123" s="176" t="s">
        <v>75</v>
      </c>
      <c r="AU123" s="176" t="s">
        <v>76</v>
      </c>
      <c r="AY123" s="168" t="s">
        <v>160</v>
      </c>
      <c r="BK123" s="177">
        <f>BK124+BK127+BK129+BK131+BK133</f>
        <v>0</v>
      </c>
    </row>
    <row r="124" s="12" customFormat="1" ht="22.8" customHeight="1">
      <c r="A124" s="12"/>
      <c r="B124" s="167"/>
      <c r="C124" s="12"/>
      <c r="D124" s="168" t="s">
        <v>75</v>
      </c>
      <c r="E124" s="178" t="s">
        <v>1731</v>
      </c>
      <c r="F124" s="178" t="s">
        <v>2312</v>
      </c>
      <c r="G124" s="12"/>
      <c r="H124" s="12"/>
      <c r="I124" s="170"/>
      <c r="J124" s="179">
        <f>BK124</f>
        <v>0</v>
      </c>
      <c r="K124" s="12"/>
      <c r="L124" s="167"/>
      <c r="M124" s="172"/>
      <c r="N124" s="173"/>
      <c r="O124" s="173"/>
      <c r="P124" s="174">
        <f>SUM(P125:P126)</f>
        <v>0</v>
      </c>
      <c r="Q124" s="173"/>
      <c r="R124" s="174">
        <f>SUM(R125:R126)</f>
        <v>0</v>
      </c>
      <c r="S124" s="173"/>
      <c r="T124" s="175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8" t="s">
        <v>318</v>
      </c>
      <c r="AT124" s="176" t="s">
        <v>75</v>
      </c>
      <c r="AU124" s="176" t="s">
        <v>83</v>
      </c>
      <c r="AY124" s="168" t="s">
        <v>160</v>
      </c>
      <c r="BK124" s="177">
        <f>SUM(BK125:BK126)</f>
        <v>0</v>
      </c>
    </row>
    <row r="125" s="2" customFormat="1" ht="16.5" customHeight="1">
      <c r="A125" s="38"/>
      <c r="B125" s="180"/>
      <c r="C125" s="181" t="s">
        <v>83</v>
      </c>
      <c r="D125" s="181" t="s">
        <v>162</v>
      </c>
      <c r="E125" s="182" t="s">
        <v>2313</v>
      </c>
      <c r="F125" s="183" t="s">
        <v>2314</v>
      </c>
      <c r="G125" s="184" t="s">
        <v>2315</v>
      </c>
      <c r="H125" s="185">
        <v>1</v>
      </c>
      <c r="I125" s="186"/>
      <c r="J125" s="187">
        <f>ROUND(I125*H125,2)</f>
        <v>0</v>
      </c>
      <c r="K125" s="188"/>
      <c r="L125" s="39"/>
      <c r="M125" s="189" t="s">
        <v>1</v>
      </c>
      <c r="N125" s="190" t="s">
        <v>41</v>
      </c>
      <c r="O125" s="77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93" t="s">
        <v>2316</v>
      </c>
      <c r="AT125" s="193" t="s">
        <v>162</v>
      </c>
      <c r="AU125" s="193" t="s">
        <v>85</v>
      </c>
      <c r="AY125" s="19" t="s">
        <v>160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9" t="s">
        <v>83</v>
      </c>
      <c r="BK125" s="194">
        <f>ROUND(I125*H125,2)</f>
        <v>0</v>
      </c>
      <c r="BL125" s="19" t="s">
        <v>2316</v>
      </c>
      <c r="BM125" s="193" t="s">
        <v>2317</v>
      </c>
    </row>
    <row r="126" s="2" customFormat="1" ht="16.5" customHeight="1">
      <c r="A126" s="38"/>
      <c r="B126" s="180"/>
      <c r="C126" s="181" t="s">
        <v>85</v>
      </c>
      <c r="D126" s="181" t="s">
        <v>162</v>
      </c>
      <c r="E126" s="182" t="s">
        <v>1559</v>
      </c>
      <c r="F126" s="183" t="s">
        <v>1560</v>
      </c>
      <c r="G126" s="184" t="s">
        <v>2315</v>
      </c>
      <c r="H126" s="185">
        <v>1</v>
      </c>
      <c r="I126" s="186"/>
      <c r="J126" s="187">
        <f>ROUND(I126*H126,2)</f>
        <v>0</v>
      </c>
      <c r="K126" s="188"/>
      <c r="L126" s="39"/>
      <c r="M126" s="189" t="s">
        <v>1</v>
      </c>
      <c r="N126" s="190" t="s">
        <v>41</v>
      </c>
      <c r="O126" s="77"/>
      <c r="P126" s="191">
        <f>O126*H126</f>
        <v>0</v>
      </c>
      <c r="Q126" s="191">
        <v>0</v>
      </c>
      <c r="R126" s="191">
        <f>Q126*H126</f>
        <v>0</v>
      </c>
      <c r="S126" s="191">
        <v>0</v>
      </c>
      <c r="T126" s="19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93" t="s">
        <v>2316</v>
      </c>
      <c r="AT126" s="193" t="s">
        <v>162</v>
      </c>
      <c r="AU126" s="193" t="s">
        <v>85</v>
      </c>
      <c r="AY126" s="19" t="s">
        <v>160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19" t="s">
        <v>83</v>
      </c>
      <c r="BK126" s="194">
        <f>ROUND(I126*H126,2)</f>
        <v>0</v>
      </c>
      <c r="BL126" s="19" t="s">
        <v>2316</v>
      </c>
      <c r="BM126" s="193" t="s">
        <v>2318</v>
      </c>
    </row>
    <row r="127" s="12" customFormat="1" ht="22.8" customHeight="1">
      <c r="A127" s="12"/>
      <c r="B127" s="167"/>
      <c r="C127" s="12"/>
      <c r="D127" s="168" t="s">
        <v>75</v>
      </c>
      <c r="E127" s="178" t="s">
        <v>2319</v>
      </c>
      <c r="F127" s="178" t="s">
        <v>2320</v>
      </c>
      <c r="G127" s="12"/>
      <c r="H127" s="12"/>
      <c r="I127" s="170"/>
      <c r="J127" s="179">
        <f>BK127</f>
        <v>0</v>
      </c>
      <c r="K127" s="12"/>
      <c r="L127" s="167"/>
      <c r="M127" s="172"/>
      <c r="N127" s="173"/>
      <c r="O127" s="173"/>
      <c r="P127" s="174">
        <f>P128</f>
        <v>0</v>
      </c>
      <c r="Q127" s="173"/>
      <c r="R127" s="174">
        <f>R128</f>
        <v>0</v>
      </c>
      <c r="S127" s="173"/>
      <c r="T127" s="175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8" t="s">
        <v>318</v>
      </c>
      <c r="AT127" s="176" t="s">
        <v>75</v>
      </c>
      <c r="AU127" s="176" t="s">
        <v>83</v>
      </c>
      <c r="AY127" s="168" t="s">
        <v>160</v>
      </c>
      <c r="BK127" s="177">
        <f>BK128</f>
        <v>0</v>
      </c>
    </row>
    <row r="128" s="2" customFormat="1" ht="16.5" customHeight="1">
      <c r="A128" s="38"/>
      <c r="B128" s="180"/>
      <c r="C128" s="181" t="s">
        <v>185</v>
      </c>
      <c r="D128" s="181" t="s">
        <v>162</v>
      </c>
      <c r="E128" s="182" t="s">
        <v>2321</v>
      </c>
      <c r="F128" s="183" t="s">
        <v>2320</v>
      </c>
      <c r="G128" s="184" t="s">
        <v>2315</v>
      </c>
      <c r="H128" s="185">
        <v>1</v>
      </c>
      <c r="I128" s="186"/>
      <c r="J128" s="187">
        <f>ROUND(I128*H128,2)</f>
        <v>0</v>
      </c>
      <c r="K128" s="188"/>
      <c r="L128" s="39"/>
      <c r="M128" s="189" t="s">
        <v>1</v>
      </c>
      <c r="N128" s="190" t="s">
        <v>41</v>
      </c>
      <c r="O128" s="77"/>
      <c r="P128" s="191">
        <f>O128*H128</f>
        <v>0</v>
      </c>
      <c r="Q128" s="191">
        <v>0</v>
      </c>
      <c r="R128" s="191">
        <f>Q128*H128</f>
        <v>0</v>
      </c>
      <c r="S128" s="191">
        <v>0</v>
      </c>
      <c r="T128" s="19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93" t="s">
        <v>2316</v>
      </c>
      <c r="AT128" s="193" t="s">
        <v>162</v>
      </c>
      <c r="AU128" s="193" t="s">
        <v>85</v>
      </c>
      <c r="AY128" s="19" t="s">
        <v>160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19" t="s">
        <v>83</v>
      </c>
      <c r="BK128" s="194">
        <f>ROUND(I128*H128,2)</f>
        <v>0</v>
      </c>
      <c r="BL128" s="19" t="s">
        <v>2316</v>
      </c>
      <c r="BM128" s="193" t="s">
        <v>2322</v>
      </c>
    </row>
    <row r="129" s="12" customFormat="1" ht="22.8" customHeight="1">
      <c r="A129" s="12"/>
      <c r="B129" s="167"/>
      <c r="C129" s="12"/>
      <c r="D129" s="168" t="s">
        <v>75</v>
      </c>
      <c r="E129" s="178" t="s">
        <v>2323</v>
      </c>
      <c r="F129" s="178" t="s">
        <v>2324</v>
      </c>
      <c r="G129" s="12"/>
      <c r="H129" s="12"/>
      <c r="I129" s="170"/>
      <c r="J129" s="179">
        <f>BK129</f>
        <v>0</v>
      </c>
      <c r="K129" s="12"/>
      <c r="L129" s="167"/>
      <c r="M129" s="172"/>
      <c r="N129" s="173"/>
      <c r="O129" s="173"/>
      <c r="P129" s="174">
        <f>P130</f>
        <v>0</v>
      </c>
      <c r="Q129" s="173"/>
      <c r="R129" s="174">
        <f>R130</f>
        <v>0</v>
      </c>
      <c r="S129" s="173"/>
      <c r="T129" s="175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8" t="s">
        <v>318</v>
      </c>
      <c r="AT129" s="176" t="s">
        <v>75</v>
      </c>
      <c r="AU129" s="176" t="s">
        <v>83</v>
      </c>
      <c r="AY129" s="168" t="s">
        <v>160</v>
      </c>
      <c r="BK129" s="177">
        <f>BK130</f>
        <v>0</v>
      </c>
    </row>
    <row r="130" s="2" customFormat="1" ht="16.5" customHeight="1">
      <c r="A130" s="38"/>
      <c r="B130" s="180"/>
      <c r="C130" s="181" t="s">
        <v>318</v>
      </c>
      <c r="D130" s="181" t="s">
        <v>162</v>
      </c>
      <c r="E130" s="182" t="s">
        <v>2325</v>
      </c>
      <c r="F130" s="183" t="s">
        <v>2326</v>
      </c>
      <c r="G130" s="184" t="s">
        <v>2315</v>
      </c>
      <c r="H130" s="185">
        <v>1</v>
      </c>
      <c r="I130" s="186"/>
      <c r="J130" s="187">
        <f>ROUND(I130*H130,2)</f>
        <v>0</v>
      </c>
      <c r="K130" s="188"/>
      <c r="L130" s="39"/>
      <c r="M130" s="189" t="s">
        <v>1</v>
      </c>
      <c r="N130" s="190" t="s">
        <v>41</v>
      </c>
      <c r="O130" s="77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93" t="s">
        <v>2316</v>
      </c>
      <c r="AT130" s="193" t="s">
        <v>162</v>
      </c>
      <c r="AU130" s="193" t="s">
        <v>85</v>
      </c>
      <c r="AY130" s="19" t="s">
        <v>160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19" t="s">
        <v>83</v>
      </c>
      <c r="BK130" s="194">
        <f>ROUND(I130*H130,2)</f>
        <v>0</v>
      </c>
      <c r="BL130" s="19" t="s">
        <v>2316</v>
      </c>
      <c r="BM130" s="193" t="s">
        <v>2327</v>
      </c>
    </row>
    <row r="131" s="12" customFormat="1" ht="22.8" customHeight="1">
      <c r="A131" s="12"/>
      <c r="B131" s="167"/>
      <c r="C131" s="12"/>
      <c r="D131" s="168" t="s">
        <v>75</v>
      </c>
      <c r="E131" s="178" t="s">
        <v>2328</v>
      </c>
      <c r="F131" s="178" t="s">
        <v>2329</v>
      </c>
      <c r="G131" s="12"/>
      <c r="H131" s="12"/>
      <c r="I131" s="170"/>
      <c r="J131" s="179">
        <f>BK131</f>
        <v>0</v>
      </c>
      <c r="K131" s="12"/>
      <c r="L131" s="167"/>
      <c r="M131" s="172"/>
      <c r="N131" s="173"/>
      <c r="O131" s="173"/>
      <c r="P131" s="174">
        <f>P132</f>
        <v>0</v>
      </c>
      <c r="Q131" s="173"/>
      <c r="R131" s="174">
        <f>R132</f>
        <v>0</v>
      </c>
      <c r="S131" s="173"/>
      <c r="T131" s="175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8" t="s">
        <v>318</v>
      </c>
      <c r="AT131" s="176" t="s">
        <v>75</v>
      </c>
      <c r="AU131" s="176" t="s">
        <v>83</v>
      </c>
      <c r="AY131" s="168" t="s">
        <v>160</v>
      </c>
      <c r="BK131" s="177">
        <f>BK132</f>
        <v>0</v>
      </c>
    </row>
    <row r="132" s="2" customFormat="1" ht="16.5" customHeight="1">
      <c r="A132" s="38"/>
      <c r="B132" s="180"/>
      <c r="C132" s="181" t="s">
        <v>176</v>
      </c>
      <c r="D132" s="181" t="s">
        <v>162</v>
      </c>
      <c r="E132" s="182" t="s">
        <v>2330</v>
      </c>
      <c r="F132" s="183" t="s">
        <v>2331</v>
      </c>
      <c r="G132" s="184" t="s">
        <v>2315</v>
      </c>
      <c r="H132" s="185">
        <v>1</v>
      </c>
      <c r="I132" s="186"/>
      <c r="J132" s="187">
        <f>ROUND(I132*H132,2)</f>
        <v>0</v>
      </c>
      <c r="K132" s="188"/>
      <c r="L132" s="39"/>
      <c r="M132" s="189" t="s">
        <v>1</v>
      </c>
      <c r="N132" s="190" t="s">
        <v>41</v>
      </c>
      <c r="O132" s="77"/>
      <c r="P132" s="191">
        <f>O132*H132</f>
        <v>0</v>
      </c>
      <c r="Q132" s="191">
        <v>0</v>
      </c>
      <c r="R132" s="191">
        <f>Q132*H132</f>
        <v>0</v>
      </c>
      <c r="S132" s="191">
        <v>0</v>
      </c>
      <c r="T132" s="19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93" t="s">
        <v>2316</v>
      </c>
      <c r="AT132" s="193" t="s">
        <v>162</v>
      </c>
      <c r="AU132" s="193" t="s">
        <v>85</v>
      </c>
      <c r="AY132" s="19" t="s">
        <v>160</v>
      </c>
      <c r="BE132" s="194">
        <f>IF(N132="základní",J132,0)</f>
        <v>0</v>
      </c>
      <c r="BF132" s="194">
        <f>IF(N132="snížená",J132,0)</f>
        <v>0</v>
      </c>
      <c r="BG132" s="194">
        <f>IF(N132="zákl. přenesená",J132,0)</f>
        <v>0</v>
      </c>
      <c r="BH132" s="194">
        <f>IF(N132="sníž. přenesená",J132,0)</f>
        <v>0</v>
      </c>
      <c r="BI132" s="194">
        <f>IF(N132="nulová",J132,0)</f>
        <v>0</v>
      </c>
      <c r="BJ132" s="19" t="s">
        <v>83</v>
      </c>
      <c r="BK132" s="194">
        <f>ROUND(I132*H132,2)</f>
        <v>0</v>
      </c>
      <c r="BL132" s="19" t="s">
        <v>2316</v>
      </c>
      <c r="BM132" s="193" t="s">
        <v>2332</v>
      </c>
    </row>
    <row r="133" s="12" customFormat="1" ht="22.8" customHeight="1">
      <c r="A133" s="12"/>
      <c r="B133" s="167"/>
      <c r="C133" s="12"/>
      <c r="D133" s="168" t="s">
        <v>75</v>
      </c>
      <c r="E133" s="178" t="s">
        <v>2333</v>
      </c>
      <c r="F133" s="178" t="s">
        <v>2334</v>
      </c>
      <c r="G133" s="12"/>
      <c r="H133" s="12"/>
      <c r="I133" s="170"/>
      <c r="J133" s="179">
        <f>BK133</f>
        <v>0</v>
      </c>
      <c r="K133" s="12"/>
      <c r="L133" s="167"/>
      <c r="M133" s="172"/>
      <c r="N133" s="173"/>
      <c r="O133" s="173"/>
      <c r="P133" s="174">
        <f>SUM(P134:P135)</f>
        <v>0</v>
      </c>
      <c r="Q133" s="173"/>
      <c r="R133" s="174">
        <f>SUM(R134:R135)</f>
        <v>0</v>
      </c>
      <c r="S133" s="173"/>
      <c r="T133" s="175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8" t="s">
        <v>318</v>
      </c>
      <c r="AT133" s="176" t="s">
        <v>75</v>
      </c>
      <c r="AU133" s="176" t="s">
        <v>83</v>
      </c>
      <c r="AY133" s="168" t="s">
        <v>160</v>
      </c>
      <c r="BK133" s="177">
        <f>SUM(BK134:BK135)</f>
        <v>0</v>
      </c>
    </row>
    <row r="134" s="2" customFormat="1" ht="16.5" customHeight="1">
      <c r="A134" s="38"/>
      <c r="B134" s="180"/>
      <c r="C134" s="181" t="s">
        <v>332</v>
      </c>
      <c r="D134" s="181" t="s">
        <v>162</v>
      </c>
      <c r="E134" s="182" t="s">
        <v>2335</v>
      </c>
      <c r="F134" s="183" t="s">
        <v>2336</v>
      </c>
      <c r="G134" s="184" t="s">
        <v>2315</v>
      </c>
      <c r="H134" s="185">
        <v>1</v>
      </c>
      <c r="I134" s="186"/>
      <c r="J134" s="187">
        <f>ROUND(I134*H134,2)</f>
        <v>0</v>
      </c>
      <c r="K134" s="188"/>
      <c r="L134" s="39"/>
      <c r="M134" s="189" t="s">
        <v>1</v>
      </c>
      <c r="N134" s="190" t="s">
        <v>41</v>
      </c>
      <c r="O134" s="77"/>
      <c r="P134" s="191">
        <f>O134*H134</f>
        <v>0</v>
      </c>
      <c r="Q134" s="191">
        <v>0</v>
      </c>
      <c r="R134" s="191">
        <f>Q134*H134</f>
        <v>0</v>
      </c>
      <c r="S134" s="191">
        <v>0</v>
      </c>
      <c r="T134" s="19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93" t="s">
        <v>2316</v>
      </c>
      <c r="AT134" s="193" t="s">
        <v>162</v>
      </c>
      <c r="AU134" s="193" t="s">
        <v>85</v>
      </c>
      <c r="AY134" s="19" t="s">
        <v>160</v>
      </c>
      <c r="BE134" s="194">
        <f>IF(N134="základní",J134,0)</f>
        <v>0</v>
      </c>
      <c r="BF134" s="194">
        <f>IF(N134="snížená",J134,0)</f>
        <v>0</v>
      </c>
      <c r="BG134" s="194">
        <f>IF(N134="zákl. přenesená",J134,0)</f>
        <v>0</v>
      </c>
      <c r="BH134" s="194">
        <f>IF(N134="sníž. přenesená",J134,0)</f>
        <v>0</v>
      </c>
      <c r="BI134" s="194">
        <f>IF(N134="nulová",J134,0)</f>
        <v>0</v>
      </c>
      <c r="BJ134" s="19" t="s">
        <v>83</v>
      </c>
      <c r="BK134" s="194">
        <f>ROUND(I134*H134,2)</f>
        <v>0</v>
      </c>
      <c r="BL134" s="19" t="s">
        <v>2316</v>
      </c>
      <c r="BM134" s="193" t="s">
        <v>2337</v>
      </c>
    </row>
    <row r="135" s="2" customFormat="1" ht="16.5" customHeight="1">
      <c r="A135" s="38"/>
      <c r="B135" s="180"/>
      <c r="C135" s="181" t="s">
        <v>196</v>
      </c>
      <c r="D135" s="181" t="s">
        <v>162</v>
      </c>
      <c r="E135" s="182" t="s">
        <v>2338</v>
      </c>
      <c r="F135" s="183" t="s">
        <v>2339</v>
      </c>
      <c r="G135" s="184" t="s">
        <v>2315</v>
      </c>
      <c r="H135" s="185">
        <v>1</v>
      </c>
      <c r="I135" s="186"/>
      <c r="J135" s="187">
        <f>ROUND(I135*H135,2)</f>
        <v>0</v>
      </c>
      <c r="K135" s="188"/>
      <c r="L135" s="39"/>
      <c r="M135" s="246" t="s">
        <v>1</v>
      </c>
      <c r="N135" s="247" t="s">
        <v>41</v>
      </c>
      <c r="O135" s="243"/>
      <c r="P135" s="244">
        <f>O135*H135</f>
        <v>0</v>
      </c>
      <c r="Q135" s="244">
        <v>0</v>
      </c>
      <c r="R135" s="244">
        <f>Q135*H135</f>
        <v>0</v>
      </c>
      <c r="S135" s="244">
        <v>0</v>
      </c>
      <c r="T135" s="24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93" t="s">
        <v>2316</v>
      </c>
      <c r="AT135" s="193" t="s">
        <v>162</v>
      </c>
      <c r="AU135" s="193" t="s">
        <v>85</v>
      </c>
      <c r="AY135" s="19" t="s">
        <v>160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9" t="s">
        <v>83</v>
      </c>
      <c r="BK135" s="194">
        <f>ROUND(I135*H135,2)</f>
        <v>0</v>
      </c>
      <c r="BL135" s="19" t="s">
        <v>2316</v>
      </c>
      <c r="BM135" s="193" t="s">
        <v>2340</v>
      </c>
    </row>
    <row r="136" s="2" customFormat="1" ht="6.96" customHeight="1">
      <c r="A136" s="38"/>
      <c r="B136" s="60"/>
      <c r="C136" s="61"/>
      <c r="D136" s="61"/>
      <c r="E136" s="61"/>
      <c r="F136" s="61"/>
      <c r="G136" s="61"/>
      <c r="H136" s="61"/>
      <c r="I136" s="61"/>
      <c r="J136" s="61"/>
      <c r="K136" s="61"/>
      <c r="L136" s="39"/>
      <c r="M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</sheetData>
  <autoFilter ref="C121:K13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Dana Mertova</dc:creator>
  <cp:lastModifiedBy>Dana Mertova</cp:lastModifiedBy>
  <dcterms:created xsi:type="dcterms:W3CDTF">2025-10-06T12:12:47Z</dcterms:created>
  <dcterms:modified xsi:type="dcterms:W3CDTF">2025-10-06T12:13:02Z</dcterms:modified>
</cp:coreProperties>
</file>